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imon\Downloads\"/>
    </mc:Choice>
  </mc:AlternateContent>
  <xr:revisionPtr revIDLastSave="0" documentId="13_ncr:1_{3C128DE8-B296-4FDB-8A1F-5715FF1F806D}" xr6:coauthVersionLast="47" xr6:coauthVersionMax="47" xr10:uidLastSave="{00000000-0000-0000-0000-000000000000}"/>
  <bookViews>
    <workbookView xWindow="28680" yWindow="-120" windowWidth="19440" windowHeight="14880" firstSheet="1" activeTab="3" xr2:uid="{00000000-000D-0000-FFFF-FFFF00000000}"/>
  </bookViews>
  <sheets>
    <sheet name="READ ME - instructions" sheetId="6" r:id="rId1"/>
    <sheet name="Firm Inputs" sheetId="2" r:id="rId2"/>
    <sheet name="Firm AUM Cards MoM" sheetId="4" r:id="rId3"/>
    <sheet name="Firm AUM Cards QoQ" sheetId="1" r:id="rId4"/>
    <sheet name="Quarterly_AutoCal" sheetId="3" r:id="rId5"/>
    <sheet name="Varianace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3" l="1" a="1"/>
  <c r="C5" i="3" s="1"/>
  <c r="D5" i="3" s="1"/>
  <c r="C4" i="3" a="1"/>
  <c r="C4" i="3" s="1"/>
  <c r="C3" i="3" a="1"/>
  <c r="C3" i="3" s="1"/>
  <c r="C2" i="3" a="1"/>
  <c r="C2" i="3" s="1"/>
  <c r="E5" i="3"/>
  <c r="E4" i="3"/>
  <c r="E3" i="3"/>
  <c r="E2" i="3"/>
  <c r="B5" i="3"/>
  <c r="B4" i="3"/>
  <c r="B3" i="3"/>
  <c r="B2" i="3"/>
  <c r="F3" i="2"/>
  <c r="F4" i="2"/>
  <c r="F5" i="2"/>
  <c r="F6" i="2"/>
  <c r="F7" i="2"/>
  <c r="F8" i="2"/>
  <c r="F9" i="2"/>
  <c r="F10" i="2"/>
  <c r="F11" i="2"/>
  <c r="F12" i="2"/>
  <c r="F13" i="2"/>
  <c r="F2" i="2"/>
  <c r="D3" i="2"/>
  <c r="D4" i="2"/>
  <c r="D5" i="2"/>
  <c r="D18" i="2" s="1" a="1"/>
  <c r="D18" i="2" s="1"/>
  <c r="D6" i="2"/>
  <c r="D7" i="2"/>
  <c r="D8" i="2"/>
  <c r="D9" i="2"/>
  <c r="D10" i="2"/>
  <c r="D11" i="2"/>
  <c r="D12" i="2"/>
  <c r="D13" i="2"/>
  <c r="D2" i="2"/>
  <c r="G5" i="3"/>
  <c r="G4" i="3"/>
  <c r="G3" i="3"/>
  <c r="G2" i="3"/>
  <c r="E17" i="2" a="1"/>
  <c r="E17" i="2" s="1"/>
  <c r="E3" i="5" s="1"/>
  <c r="B17" i="2" a="1"/>
  <c r="B17" i="2" s="1"/>
  <c r="C17" i="2" a="1"/>
  <c r="C17" i="2" s="1"/>
  <c r="E18" i="2"/>
  <c r="C18" i="2"/>
  <c r="B18" i="2"/>
  <c r="F18" i="2" l="1" a="1"/>
  <c r="F18" i="2" s="1"/>
  <c r="C3" i="5"/>
  <c r="B3" i="5"/>
  <c r="F5" i="3"/>
  <c r="D2" i="3"/>
  <c r="F4" i="3"/>
  <c r="F3" i="3"/>
  <c r="F2" i="3"/>
  <c r="D3" i="3"/>
  <c r="D4" i="3"/>
  <c r="F17" i="2" a="1"/>
  <c r="F17" i="2" s="1"/>
  <c r="F3" i="5" s="1"/>
  <c r="D17" i="2" a="1"/>
  <c r="D17" i="2" s="1"/>
  <c r="D3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<sst xmlns="http://schemas.openxmlformats.org/spreadsheetml/2006/main" count="40" uniqueCount="35">
  <si>
    <t>Quarter</t>
  </si>
  <si>
    <t>Total AUM</t>
  </si>
  <si>
    <t>Last Collected Revenue (Q)</t>
  </si>
  <si>
    <t>Blended Rate</t>
  </si>
  <si>
    <t>Number of client relationships</t>
  </si>
  <si>
    <t>Average client spend</t>
  </si>
  <si>
    <t>Total Assets marked "no bill"</t>
  </si>
  <si>
    <t>Most Recent Entry</t>
  </si>
  <si>
    <t>Average</t>
  </si>
  <si>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</si>
  <si>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</si>
  <si>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</si>
  <si>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</si>
  <si>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</si>
  <si>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</si>
  <si>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</si>
  <si>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</si>
  <si>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</si>
  <si>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</si>
  <si>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</si>
  <si>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</si>
  <si>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</si>
  <si>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Q1</t>
  </si>
  <si>
    <t>Q2</t>
  </si>
  <si>
    <t>Q3</t>
  </si>
  <si>
    <t>Q4</t>
  </si>
  <si>
    <t>Input data where cells are blue</t>
  </si>
  <si>
    <t>hello! Welcome to the Smart Kx interactive revenue tracker.</t>
  </si>
  <si>
    <t>Here is an overview and instructions for use.</t>
  </si>
  <si>
    <t>The long and short of it:</t>
  </si>
  <si>
    <t>1- Input your fee biling on the tab titled "FIRM INPUTS" in the blue cells.</t>
  </si>
  <si>
    <t>2- Review the cards titled "Firm AUM Cards" tab with relevant information.</t>
  </si>
  <si>
    <t>3- Send your feedback and what additional metrics you'd like to see to team@smartkx.io</t>
  </si>
  <si>
    <t xml:space="preserve">Want to see this information in real time without all the work? Yes! </t>
  </si>
  <si>
    <t xml:space="preserve">Check out smartkx.io and set up a time to meet here.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</si>
</sst>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trike/>
      <sz val="10"/>
      <color theme="1"/>
      <name val="Arial"/>
      <family val="2"/>
      <scheme val="minor"/>
    </font>
    <font>
      <sz val="10"/>
      <color rgb="FF1F1F1F"/>
      <name val="Arial"/>
      <family val="2"/>
      <scheme val="minor"/>
    </font>
    <font>
      <sz val="9"/>
      <color rgb="FF000000"/>
      <name val="&quot;Google Sans Mono&quot;"/>
    </font>
    <font>
      <strike/>
      <sz val="9"/>
      <color rgb="FF000000"/>
      <name val="&quot;Google Sans Mono&quot;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u/>
      <sz val="10"/>
      <color theme="1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10" fontId="1" fillId="0" borderId="0" xfId="0" applyNumberFormat="1" applyFont="1"/>
    <xf numFmtId="164" fontId="1" fillId="0" borderId="0" xfId="0" applyNumberFormat="1" applyFont="1"/>
    <xf numFmtId="0" fontId="6" fillId="0" borderId="0" xfId="0" applyFont="1"/>
    <xf numFmtId="3" fontId="0" fillId="0" borderId="0" xfId="0" applyNumberFormat="1"/>
    <xf numFmtId="164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0" xfId="0" applyFont="1" applyFill="1"/>
    <xf numFmtId="0" fontId="8" fillId="0" borderId="0" xfId="1"/>
    <xf numFmtId="0" fontId="1" fillId="0" borderId="0" xfId="0" applyFont="1" applyAlignment="1">
      <alignment horizontal="center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E2C4A"/>
      <color rgb="FF99A8A8"/>
      <color rgb="FF337CC5"/>
      <color rgb="FF215B94"/>
      <color rgb="FF45ACA8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Total AUM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0555555555555555E-2"/>
          <c:y val="0.45328575001994842"/>
          <c:w val="0.93888888888888888"/>
          <c:h val="0.3603158393978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'Firm Inputs'!$B$1</c:f>
              <c:strCache>
                <c:ptCount val="1"/>
                <c:pt idx="0">
                  <c:v>Total AUM</c:v>
                </c:pt>
              </c:strCache>
            </c:strRef>
          </c:tx>
          <c:spPr>
            <a:solidFill>
              <a:srgbClr val="337CC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'Firm Inputs'!$A$2:$A$13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'Firm Inputs'!$B$2:$B$13</c:f>
              <c:numCache>
                <c:formatCode>"$"#,##0</c:formatCode>
                <c:ptCount val="12"/>
                <c:pt idx="0">
                  <c:v>500000000</c:v>
                </c:pt>
                <c:pt idx="3">
                  <c:v>575366819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8A-4403-9AED-0F926C88A5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75918783"/>
        <c:axId val="1175903423"/>
      </c:barChart>
      <c:catAx>
        <c:axId val="1175918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903423"/>
        <c:crosses val="autoZero"/>
        <c:auto val="1"/>
        <c:lblAlgn val="ctr"/>
        <c:lblOffset val="100"/>
        <c:noMultiLvlLbl val="0"/>
      </c:catAx>
      <c:valAx>
        <c:axId val="1175903423"/>
        <c:scaling>
          <c:orientation val="minMax"/>
        </c:scaling>
        <c:delete val="1"/>
        <c:axPos val="l"/>
        <c:numFmt formatCode="&quot;$&quot;#,##0" sourceLinked="1"/>
        <c:majorTickMark val="none"/>
        <c:minorTickMark val="none"/>
        <c:tickLblPos val="nextTo"/>
        <c:crossAx val="1175918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Last Collected Revenue (Q)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0555555555555555E-2"/>
          <c:y val="0.3792748998769026"/>
          <c:w val="0.93888888888888888"/>
          <c:h val="0.434326689540845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'Firm Inputs'!$C$1</c:f>
              <c:strCache>
                <c:ptCount val="1"/>
                <c:pt idx="0">
                  <c:v>Last Collected Revenue (Q)</c:v>
                </c:pt>
              </c:strCache>
            </c:strRef>
          </c:tx>
          <c:spPr>
            <a:solidFill>
              <a:srgbClr val="337CC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'Firm Inputs'!$A$2:$A$13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'Firm Inputs'!$C$2:$C$13</c:f>
              <c:numCache>
                <c:formatCode>"$"#,##0</c:formatCode>
                <c:ptCount val="12"/>
                <c:pt idx="0">
                  <c:v>937500</c:v>
                </c:pt>
                <c:pt idx="3">
                  <c:v>972345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5-4125-A959-881BEA6FFD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75918783"/>
        <c:axId val="1175903423"/>
      </c:barChart>
      <c:catAx>
        <c:axId val="1175918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903423"/>
        <c:crosses val="autoZero"/>
        <c:auto val="1"/>
        <c:lblAlgn val="ctr"/>
        <c:lblOffset val="100"/>
        <c:noMultiLvlLbl val="0"/>
      </c:catAx>
      <c:valAx>
        <c:axId val="1175903423"/>
        <c:scaling>
          <c:orientation val="minMax"/>
        </c:scaling>
        <c:delete val="1"/>
        <c:axPos val="l"/>
        <c:numFmt formatCode="&quot;$&quot;#,##0" sourceLinked="1"/>
        <c:majorTickMark val="none"/>
        <c:minorTickMark val="none"/>
        <c:tickLblPos val="nextTo"/>
        <c:crossAx val="1175918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Blended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gradFill>
              <a:gsLst>
                <a:gs pos="0">
                  <a:srgbClr val="00B050"/>
                </a:gs>
                <a:gs pos="100000">
                  <a:srgbClr val="00B0F0"/>
                </a:gs>
              </a:gsLst>
              <a:lin ang="5400000" scaled="1"/>
            </a:gradFill>
            <a:round/>
          </a:ln>
          <a:effectLst/>
        </c:spPr>
        <c:marker>
          <c:symbol val="circle"/>
          <c:size val="7"/>
          <c:spPr>
            <a:solidFill>
              <a:schemeClr val="bg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gradFill>
              <a:gsLst>
                <a:gs pos="0">
                  <a:srgbClr val="00B050"/>
                </a:gs>
                <a:gs pos="100000">
                  <a:srgbClr val="00B0F0"/>
                </a:gs>
              </a:gsLst>
              <a:lin ang="5400000" scaled="1"/>
            </a:gradFill>
            <a:round/>
          </a:ln>
          <a:effectLst/>
        </c:spPr>
        <c:marker>
          <c:symbol val="circle"/>
          <c:size val="7"/>
          <c:spPr>
            <a:solidFill>
              <a:schemeClr val="bg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gradFill>
              <a:gsLst>
                <a:gs pos="0">
                  <a:srgbClr val="00B050"/>
                </a:gs>
                <a:gs pos="100000">
                  <a:srgbClr val="00B0F0"/>
                </a:gs>
              </a:gsLst>
              <a:lin ang="5400000" scaled="1"/>
            </a:gradFill>
            <a:round/>
          </a:ln>
          <a:effectLst/>
        </c:spPr>
        <c:marker>
          <c:symbol val="circle"/>
          <c:size val="7"/>
          <c:spPr>
            <a:solidFill>
              <a:schemeClr val="bg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3950617283950615E-2"/>
          <c:y val="0.28408564814814813"/>
          <c:w val="0.9320987654320988"/>
          <c:h val="0.54870816929133859"/>
        </c:manualLayout>
      </c:layout>
      <c:lineChart>
        <c:grouping val="standard"/>
        <c:varyColors val="0"/>
        <c:ser>
          <c:idx val="0"/>
          <c:order val="0"/>
          <c:tx>
            <c:strRef>
              <c:f>'Firm Inputs'!$D$1</c:f>
              <c:strCache>
                <c:ptCount val="1"/>
                <c:pt idx="0">
                  <c:v>Blended Rate</c:v>
                </c:pt>
              </c:strCache>
            </c:strRef>
          </c:tx>
          <c:spPr>
            <a:ln w="22225" cap="rnd" cmpd="sng" algn="ctr">
              <a:solidFill>
                <a:srgbClr val="337CC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 cap="flat" cmpd="sng" algn="ctr">
                <a:solidFill>
                  <a:srgbClr val="337CC5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'Firm Inputs'!$A$2:$A$13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'Firm Inputs'!$D$2:$D$13</c:f>
              <c:numCache>
                <c:formatCode>0.00%</c:formatCode>
                <c:ptCount val="12"/>
                <c:pt idx="0">
                  <c:v>7.4999999999999997E-3</c:v>
                </c:pt>
                <c:pt idx="1">
                  <c:v>#N/A</c:v>
                </c:pt>
                <c:pt idx="2">
                  <c:v>#N/A</c:v>
                </c:pt>
                <c:pt idx="3">
                  <c:v>6.7598267254267925E-3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1D-4A08-B9FA-2C089D82FC9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270544432"/>
        <c:axId val="270541936"/>
      </c:lineChart>
      <c:catAx>
        <c:axId val="27054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541936"/>
        <c:crosses val="autoZero"/>
        <c:auto val="1"/>
        <c:lblAlgn val="ctr"/>
        <c:lblOffset val="100"/>
        <c:noMultiLvlLbl val="0"/>
      </c:catAx>
      <c:valAx>
        <c:axId val="27054193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705444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6350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Number of client relationships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0555555555555555E-2"/>
          <c:y val="0.28249148045907346"/>
          <c:w val="0.93888888888888888"/>
          <c:h val="0.502644397365195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'Firm Inputs'!$E$1</c:f>
              <c:strCache>
                <c:ptCount val="1"/>
                <c:pt idx="0">
                  <c:v>Number of client relationships</c:v>
                </c:pt>
              </c:strCache>
            </c:strRef>
          </c:tx>
          <c:spPr>
            <a:solidFill>
              <a:srgbClr val="337CC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'Firm Inputs'!$A$2:$A$13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'Firm Inputs'!$E$2:$E$13</c:f>
              <c:numCache>
                <c:formatCode>General</c:formatCode>
                <c:ptCount val="12"/>
                <c:pt idx="0">
                  <c:v>400</c:v>
                </c:pt>
                <c:pt idx="3">
                  <c:v>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8-4F9A-87E1-605B990279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75918783"/>
        <c:axId val="1175903423"/>
      </c:barChart>
      <c:catAx>
        <c:axId val="1175918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903423"/>
        <c:crosses val="autoZero"/>
        <c:auto val="1"/>
        <c:lblAlgn val="ctr"/>
        <c:lblOffset val="100"/>
        <c:noMultiLvlLbl val="0"/>
      </c:catAx>
      <c:valAx>
        <c:axId val="117590342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75918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Average client spend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0555555555555555E-2"/>
          <c:y val="0.33204709908499003"/>
          <c:w val="0.93888888888888888"/>
          <c:h val="0.4587820168887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'Firm Inputs'!$F$1</c:f>
              <c:strCache>
                <c:ptCount val="1"/>
                <c:pt idx="0">
                  <c:v>Average client spend</c:v>
                </c:pt>
              </c:strCache>
            </c:strRef>
          </c:tx>
          <c:spPr>
            <a:solidFill>
              <a:srgbClr val="337CC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'Firm Inputs'!$A$2:$A$13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'Firm Inputs'!$F$2:$F$13</c:f>
              <c:numCache>
                <c:formatCode>"$"#,##0</c:formatCode>
                <c:ptCount val="12"/>
                <c:pt idx="0">
                  <c:v>9375</c:v>
                </c:pt>
                <c:pt idx="1">
                  <c:v>#N/A</c:v>
                </c:pt>
                <c:pt idx="2">
                  <c:v>#N/A</c:v>
                </c:pt>
                <c:pt idx="3">
                  <c:v>9603.4074074074069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D-4680-AADA-B3BFC6E94A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75918783"/>
        <c:axId val="1175903423"/>
      </c:barChart>
      <c:catAx>
        <c:axId val="1175918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903423"/>
        <c:crosses val="autoZero"/>
        <c:auto val="1"/>
        <c:lblAlgn val="ctr"/>
        <c:lblOffset val="100"/>
        <c:noMultiLvlLbl val="0"/>
      </c:catAx>
      <c:valAx>
        <c:axId val="1175903423"/>
        <c:scaling>
          <c:orientation val="minMax"/>
        </c:scaling>
        <c:delete val="1"/>
        <c:axPos val="l"/>
        <c:numFmt formatCode="&quot;$&quot;#,##0" sourceLinked="1"/>
        <c:majorTickMark val="none"/>
        <c:minorTickMark val="none"/>
        <c:tickLblPos val="nextTo"/>
        <c:crossAx val="1175918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Total AUM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0555555555555555E-2"/>
          <c:y val="0.45328575001994842"/>
          <c:w val="0.93888888888888888"/>
          <c:h val="0.36031583939780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Quarterly_AutoCal!$B$1</c:f>
              <c:strCache>
                <c:ptCount val="1"/>
                <c:pt idx="0">
                  <c:v>Total AUM</c:v>
                </c:pt>
              </c:strCache>
            </c:strRef>
          </c:tx>
          <c:spPr>
            <a:solidFill>
              <a:srgbClr val="337CC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Quarterly_AutoCal!$A$2:$A$5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Quarterly_AutoCal!$B$2:$B$5</c:f>
              <c:numCache>
                <c:formatCode>"$"#,##0</c:formatCode>
                <c:ptCount val="4"/>
                <c:pt idx="0">
                  <c:v>500000000</c:v>
                </c:pt>
                <c:pt idx="1">
                  <c:v>575366819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05-434B-AB9C-F888C9A323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75918783"/>
        <c:axId val="1175903423"/>
      </c:barChart>
      <c:catAx>
        <c:axId val="1175918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903423"/>
        <c:crosses val="autoZero"/>
        <c:auto val="1"/>
        <c:lblAlgn val="ctr"/>
        <c:lblOffset val="100"/>
        <c:noMultiLvlLbl val="0"/>
      </c:catAx>
      <c:valAx>
        <c:axId val="1175903423"/>
        <c:scaling>
          <c:orientation val="minMax"/>
        </c:scaling>
        <c:delete val="1"/>
        <c:axPos val="l"/>
        <c:numFmt formatCode="&quot;$&quot;#,##0" sourceLinked="1"/>
        <c:majorTickMark val="none"/>
        <c:minorTickMark val="none"/>
        <c:tickLblPos val="nextTo"/>
        <c:crossAx val="1175918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Last Collected Revenue (Q)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0555555555555555E-2"/>
          <c:y val="0.3792748998769026"/>
          <c:w val="0.93888888888888888"/>
          <c:h val="0.434326689540845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Quarterly_AutoCal!$C$1</c:f>
              <c:strCache>
                <c:ptCount val="1"/>
                <c:pt idx="0">
                  <c:v>Last Collected Revenue (Q)</c:v>
                </c:pt>
              </c:strCache>
            </c:strRef>
          </c:tx>
          <c:spPr>
            <a:solidFill>
              <a:srgbClr val="337CC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Quarterly_AutoCal!$A$2:$A$5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Quarterly_AutoCal!$C$2:$C$5</c:f>
              <c:numCache>
                <c:formatCode>"$"#,##0</c:formatCode>
                <c:ptCount val="4"/>
                <c:pt idx="0">
                  <c:v>937500</c:v>
                </c:pt>
                <c:pt idx="1">
                  <c:v>972345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6-46BF-B066-9262C58996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75918783"/>
        <c:axId val="1175903423"/>
      </c:barChart>
      <c:catAx>
        <c:axId val="1175918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903423"/>
        <c:crosses val="autoZero"/>
        <c:auto val="1"/>
        <c:lblAlgn val="ctr"/>
        <c:lblOffset val="100"/>
        <c:noMultiLvlLbl val="0"/>
      </c:catAx>
      <c:valAx>
        <c:axId val="1175903423"/>
        <c:scaling>
          <c:orientation val="minMax"/>
        </c:scaling>
        <c:delete val="1"/>
        <c:axPos val="l"/>
        <c:numFmt formatCode="&quot;$&quot;#,##0" sourceLinked="1"/>
        <c:majorTickMark val="none"/>
        <c:minorTickMark val="none"/>
        <c:tickLblPos val="nextTo"/>
        <c:crossAx val="1175918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Blended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gradFill>
              <a:gsLst>
                <a:gs pos="0">
                  <a:srgbClr val="00B050"/>
                </a:gs>
                <a:gs pos="100000">
                  <a:srgbClr val="00B0F0"/>
                </a:gs>
              </a:gsLst>
              <a:lin ang="5400000" scaled="1"/>
            </a:gradFill>
            <a:round/>
          </a:ln>
          <a:effectLst/>
        </c:spPr>
        <c:marker>
          <c:symbol val="circle"/>
          <c:size val="7"/>
          <c:spPr>
            <a:solidFill>
              <a:schemeClr val="bg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gradFill>
              <a:gsLst>
                <a:gs pos="0">
                  <a:srgbClr val="00B050"/>
                </a:gs>
                <a:gs pos="100000">
                  <a:srgbClr val="00B0F0"/>
                </a:gs>
              </a:gsLst>
              <a:lin ang="5400000" scaled="1"/>
            </a:gradFill>
            <a:round/>
          </a:ln>
          <a:effectLst/>
        </c:spPr>
        <c:marker>
          <c:symbol val="circle"/>
          <c:size val="7"/>
          <c:spPr>
            <a:solidFill>
              <a:schemeClr val="bg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gradFill>
              <a:gsLst>
                <a:gs pos="0">
                  <a:srgbClr val="00B050"/>
                </a:gs>
                <a:gs pos="100000">
                  <a:srgbClr val="00B0F0"/>
                </a:gs>
              </a:gsLst>
              <a:lin ang="5400000" scaled="1"/>
            </a:gradFill>
            <a:round/>
          </a:ln>
          <a:effectLst/>
        </c:spPr>
        <c:marker>
          <c:symbol val="circle"/>
          <c:size val="7"/>
          <c:spPr>
            <a:solidFill>
              <a:schemeClr val="bg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ellipsis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3950617283950615E-2"/>
          <c:y val="0.28408564814814813"/>
          <c:w val="0.9320987654320988"/>
          <c:h val="0.54870816929133859"/>
        </c:manualLayout>
      </c:layout>
      <c:lineChart>
        <c:grouping val="standard"/>
        <c:varyColors val="0"/>
        <c:ser>
          <c:idx val="0"/>
          <c:order val="0"/>
          <c:tx>
            <c:strRef>
              <c:f>Quarterly_AutoCal!$D$1</c:f>
              <c:strCache>
                <c:ptCount val="1"/>
                <c:pt idx="0">
                  <c:v>Blended Rate</c:v>
                </c:pt>
              </c:strCache>
            </c:strRef>
          </c:tx>
          <c:spPr>
            <a:ln w="22225" cap="rnd" cmpd="sng" algn="ctr">
              <a:solidFill>
                <a:srgbClr val="337CC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9525" cap="flat" cmpd="sng" algn="ctr">
                <a:solidFill>
                  <a:srgbClr val="337CC5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Quarterly_AutoCal!$A$2:$A$5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Quarterly_AutoCal!$D$2:$D$5</c:f>
              <c:numCache>
                <c:formatCode>0.00%</c:formatCode>
                <c:ptCount val="4"/>
                <c:pt idx="0">
                  <c:v>7.4999999999999997E-3</c:v>
                </c:pt>
                <c:pt idx="1">
                  <c:v>6.7598267254267925E-3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3-4B59-B69A-10F4E9C9F4E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270544432"/>
        <c:axId val="270541936"/>
      </c:lineChart>
      <c:catAx>
        <c:axId val="270544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0541936"/>
        <c:crosses val="autoZero"/>
        <c:auto val="1"/>
        <c:lblAlgn val="ctr"/>
        <c:lblOffset val="100"/>
        <c:noMultiLvlLbl val="0"/>
      </c:catAx>
      <c:valAx>
        <c:axId val="27054193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705444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6350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Number of client relationships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0555555555555555E-2"/>
          <c:y val="0.28249148045907346"/>
          <c:w val="0.93888888888888888"/>
          <c:h val="0.502644397365195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Quarterly_AutoCal!$E$1</c:f>
              <c:strCache>
                <c:ptCount val="1"/>
                <c:pt idx="0">
                  <c:v>Number of client relationships</c:v>
                </c:pt>
              </c:strCache>
            </c:strRef>
          </c:tx>
          <c:spPr>
            <a:solidFill>
              <a:srgbClr val="337CC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Quarterly_AutoCal!$A$2:$A$5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Quarterly_AutoCal!$E$2:$E$5</c:f>
              <c:numCache>
                <c:formatCode>#,##0</c:formatCode>
                <c:ptCount val="4"/>
                <c:pt idx="0">
                  <c:v>400</c:v>
                </c:pt>
                <c:pt idx="1">
                  <c:v>405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B1-41E9-B77A-5AB5B29852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75918783"/>
        <c:axId val="1175903423"/>
      </c:barChart>
      <c:catAx>
        <c:axId val="1175918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903423"/>
        <c:crosses val="autoZero"/>
        <c:auto val="1"/>
        <c:lblAlgn val="ctr"/>
        <c:lblOffset val="100"/>
        <c:noMultiLvlLbl val="0"/>
      </c:catAx>
      <c:valAx>
        <c:axId val="117590342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175918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Average client spend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>
              <a:alpha val="70000"/>
            </a:schemeClr>
          </a:solidFill>
          <a:ln>
            <a:noFill/>
          </a:ln>
          <a:effectLst/>
        </c:spPr>
        <c:marker>
          <c:symbol val="circle"/>
          <c:size val="6"/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3.0555555555555555E-2"/>
          <c:y val="0.33204709908499003"/>
          <c:w val="0.93888888888888888"/>
          <c:h val="0.45878201688877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Quarterly_AutoCal!$F$1</c:f>
              <c:strCache>
                <c:ptCount val="1"/>
                <c:pt idx="0">
                  <c:v>Average client spend</c:v>
                </c:pt>
              </c:strCache>
            </c:strRef>
          </c:tx>
          <c:spPr>
            <a:solidFill>
              <a:srgbClr val="337CC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Quarterly_AutoCal!$A$2:$A$5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Quarterly_AutoCal!$F$2:$F$5</c:f>
              <c:numCache>
                <c:formatCode>"$"#,##0</c:formatCode>
                <c:ptCount val="4"/>
                <c:pt idx="0">
                  <c:v>9375</c:v>
                </c:pt>
                <c:pt idx="1">
                  <c:v>9603.4074074074069</c:v>
                </c:pt>
                <c:pt idx="2">
                  <c:v>#N/A</c:v>
                </c:pt>
                <c:pt idx="3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3-4C75-BF43-061D4812DB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1175918783"/>
        <c:axId val="1175903423"/>
      </c:barChart>
      <c:catAx>
        <c:axId val="1175918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5903423"/>
        <c:crosses val="autoZero"/>
        <c:auto val="1"/>
        <c:lblAlgn val="ctr"/>
        <c:lblOffset val="100"/>
        <c:noMultiLvlLbl val="0"/>
      </c:catAx>
      <c:valAx>
        <c:axId val="1175903423"/>
        <c:scaling>
          <c:orientation val="minMax"/>
        </c:scaling>
        <c:delete val="1"/>
        <c:axPos val="l"/>
        <c:numFmt formatCode="&quot;$&quot;#,##0" sourceLinked="1"/>
        <c:majorTickMark val="none"/>
        <c:minorTickMark val="none"/>
        <c:tickLblPos val="nextTo"/>
        <c:crossAx val="1175918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3.xml"/><Relationship Id="rId7" Type="http://schemas.openxmlformats.org/officeDocument/2006/relationships/image" Target="../media/image2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emf"/><Relationship Id="rId11" Type="http://schemas.openxmlformats.org/officeDocument/2006/relationships/image" Target="../media/image6.png"/><Relationship Id="rId5" Type="http://schemas.openxmlformats.org/officeDocument/2006/relationships/chart" Target="../charts/chart5.xml"/><Relationship Id="rId10" Type="http://schemas.openxmlformats.org/officeDocument/2006/relationships/image" Target="../media/image5.emf"/><Relationship Id="rId4" Type="http://schemas.openxmlformats.org/officeDocument/2006/relationships/chart" Target="../charts/chart4.xml"/><Relationship Id="rId9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8.xml"/><Relationship Id="rId7" Type="http://schemas.openxmlformats.org/officeDocument/2006/relationships/image" Target="../media/image2.emf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1.emf"/><Relationship Id="rId11" Type="http://schemas.openxmlformats.org/officeDocument/2006/relationships/image" Target="../media/image6.png"/><Relationship Id="rId5" Type="http://schemas.openxmlformats.org/officeDocument/2006/relationships/chart" Target="../charts/chart10.xml"/><Relationship Id="rId10" Type="http://schemas.openxmlformats.org/officeDocument/2006/relationships/image" Target="../media/image5.emf"/><Relationship Id="rId4" Type="http://schemas.openxmlformats.org/officeDocument/2006/relationships/chart" Target="../charts/chart9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27216</xdr:rowOff>
    </xdr:from>
    <xdr:to>
      <xdr:col>16</xdr:col>
      <xdr:colOff>90715</xdr:colOff>
      <xdr:row>5</xdr:row>
      <xdr:rowOff>117930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556F236-CC22-4967-B925-D893BA80D349}"/>
            </a:ext>
          </a:extLst>
        </xdr:cNvPr>
        <xdr:cNvSpPr/>
      </xdr:nvSpPr>
      <xdr:spPr>
        <a:xfrm>
          <a:off x="793750" y="224066"/>
          <a:ext cx="11184165" cy="878114"/>
        </a:xfrm>
        <a:prstGeom prst="rect">
          <a:avLst/>
        </a:prstGeom>
        <a:solidFill>
          <a:srgbClr val="0E2C4A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2000" b="1" i="0" u="none" strike="noStrike">
            <a:solidFill>
              <a:schemeClr val="bg1"/>
            </a:solidFill>
            <a:latin typeface="+mn-lt"/>
            <a:cs typeface="+mn-cs"/>
          </a:endParaRPr>
        </a:p>
        <a:p>
          <a:pPr algn="ctr"/>
          <a:r>
            <a:rPr lang="en-US" sz="2400" b="1" i="0" u="none" strike="noStrike">
              <a:solidFill>
                <a:schemeClr val="bg1"/>
              </a:solidFill>
              <a:latin typeface="+mn-lt"/>
              <a:cs typeface="+mn-cs"/>
            </a:rPr>
            <a:t>Firm Metrics - Monthly</a:t>
          </a:r>
          <a:r>
            <a:rPr lang="en-US" sz="2400" b="1" i="0" u="none" strike="noStrike" baseline="0">
              <a:solidFill>
                <a:schemeClr val="bg1"/>
              </a:solidFill>
              <a:latin typeface="+mn-lt"/>
              <a:cs typeface="+mn-cs"/>
            </a:rPr>
            <a:t> Billing</a:t>
          </a:r>
          <a:endParaRPr lang="en-US" sz="2400" b="1" i="0" u="none" strike="noStrike">
            <a:solidFill>
              <a:schemeClr val="bg1"/>
            </a:solidFill>
            <a:latin typeface="+mn-lt"/>
            <a:cs typeface="+mn-cs"/>
          </a:endParaRPr>
        </a:p>
      </xdr:txBody>
    </xdr:sp>
    <xdr:clientData/>
  </xdr:twoCellAnchor>
  <xdr:twoCellAnchor editAs="absolute">
    <xdr:from>
      <xdr:col>1</xdr:col>
      <xdr:colOff>66675</xdr:colOff>
      <xdr:row>19</xdr:row>
      <xdr:rowOff>102869</xdr:rowOff>
    </xdr:from>
    <xdr:to>
      <xdr:col>5</xdr:col>
      <xdr:colOff>682625</xdr:colOff>
      <xdr:row>30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CE04FE-6BDE-4320-A468-C176921DF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141288</xdr:colOff>
      <xdr:row>19</xdr:row>
      <xdr:rowOff>102869</xdr:rowOff>
    </xdr:from>
    <xdr:to>
      <xdr:col>11</xdr:col>
      <xdr:colOff>14288</xdr:colOff>
      <xdr:row>30</xdr:row>
      <xdr:rowOff>44449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5DCF24-F420-4E8D-BCBF-F05725903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184150</xdr:colOff>
      <xdr:row>19</xdr:row>
      <xdr:rowOff>102869</xdr:rowOff>
    </xdr:from>
    <xdr:to>
      <xdr:col>16</xdr:col>
      <xdr:colOff>57150</xdr:colOff>
      <xdr:row>30</xdr:row>
      <xdr:rowOff>44449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C33A346-1E31-49BE-B98C-0FC29E7C2E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63500</xdr:colOff>
      <xdr:row>30</xdr:row>
      <xdr:rowOff>98424</xdr:rowOff>
    </xdr:from>
    <xdr:to>
      <xdr:col>5</xdr:col>
      <xdr:colOff>679450</xdr:colOff>
      <xdr:row>41</xdr:row>
      <xdr:rowOff>1904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040A13-C17A-4A19-AA90-1E5FE242A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6</xdr:col>
      <xdr:colOff>133350</xdr:colOff>
      <xdr:row>30</xdr:row>
      <xdr:rowOff>98424</xdr:rowOff>
    </xdr:from>
    <xdr:to>
      <xdr:col>11</xdr:col>
      <xdr:colOff>6350</xdr:colOff>
      <xdr:row>41</xdr:row>
      <xdr:rowOff>1904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53C32AD-6F24-4DFA-B455-6114AA8AC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342900</xdr:colOff>
      <xdr:row>8</xdr:row>
      <xdr:rowOff>25400</xdr:rowOff>
    </xdr:from>
    <xdr:to>
      <xdr:col>3</xdr:col>
      <xdr:colOff>635000</xdr:colOff>
      <xdr:row>12</xdr:row>
      <xdr:rowOff>192326</xdr:rowOff>
    </xdr:to>
    <xdr:sp macro="" textlink="'Firm Inputs'!B17">
      <xdr:nvSpPr>
        <xdr:cNvPr id="9" name="Rectangle 8">
          <a:extLst>
            <a:ext uri="{FF2B5EF4-FFF2-40B4-BE49-F238E27FC236}">
              <a16:creationId xmlns:a16="http://schemas.microsoft.com/office/drawing/2014/main" id="{CA5FD709-A51D-4F78-AE0F-DE9C36CBCCE3}"/>
            </a:ext>
          </a:extLst>
        </xdr:cNvPr>
        <xdr:cNvSpPr/>
      </xdr:nvSpPr>
      <xdr:spPr>
        <a:xfrm>
          <a:off x="1085850" y="160020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B5E6FCC-5C9C-42FE-9392-A95DF20248AA}" type="TxLink">
            <a:rPr lang="en-US" sz="2000" b="0" i="0" u="none" strike="noStrike">
              <a:solidFill>
                <a:srgbClr val="000000"/>
              </a:solidFill>
              <a:latin typeface="&quot;Google Sans Mono&quot;"/>
            </a:rPr>
            <a:pPr algn="ctr"/>
            <a:t>$575,366,819</a:t>
          </a:fld>
          <a:endParaRPr lang="en-US" sz="3200"/>
        </a:p>
      </xdr:txBody>
    </xdr:sp>
    <xdr:clientData/>
  </xdr:twoCellAnchor>
  <xdr:twoCellAnchor>
    <xdr:from>
      <xdr:col>1</xdr:col>
      <xdr:colOff>349250</xdr:colOff>
      <xdr:row>5</xdr:row>
      <xdr:rowOff>185967</xdr:rowOff>
    </xdr:from>
    <xdr:to>
      <xdr:col>3</xdr:col>
      <xdr:colOff>641350</xdr:colOff>
      <xdr:row>7</xdr:row>
      <xdr:rowOff>107045</xdr:rowOff>
    </xdr:to>
    <xdr:sp macro="" textlink="'Firm Inputs'!B1">
      <xdr:nvSpPr>
        <xdr:cNvPr id="10" name="Rectangle 9">
          <a:extLst>
            <a:ext uri="{FF2B5EF4-FFF2-40B4-BE49-F238E27FC236}">
              <a16:creationId xmlns:a16="http://schemas.microsoft.com/office/drawing/2014/main" id="{28C7DE4F-01D6-4735-A804-779B3F1FE7F0}"/>
            </a:ext>
          </a:extLst>
        </xdr:cNvPr>
        <xdr:cNvSpPr/>
      </xdr:nvSpPr>
      <xdr:spPr>
        <a:xfrm>
          <a:off x="1092200" y="1170217"/>
          <a:ext cx="1778000" cy="314778"/>
        </a:xfrm>
        <a:prstGeom prst="rect">
          <a:avLst/>
        </a:prstGeom>
        <a:solidFill>
          <a:srgbClr val="45ACA8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561C354-11CD-46E5-92ED-619C76F19A10}" type="TxLink">
            <a:rPr lang="en-US" sz="1000" b="1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Total AUM</a:t>
          </a:fld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673100</xdr:colOff>
      <xdr:row>8</xdr:row>
      <xdr:rowOff>25400</xdr:rowOff>
    </xdr:from>
    <xdr:to>
      <xdr:col>6</xdr:col>
      <xdr:colOff>222250</xdr:colOff>
      <xdr:row>12</xdr:row>
      <xdr:rowOff>192326</xdr:rowOff>
    </xdr:to>
    <xdr:sp macro="" textlink="'Firm Inputs'!C17">
      <xdr:nvSpPr>
        <xdr:cNvPr id="11" name="Rectangle 10">
          <a:extLst>
            <a:ext uri="{FF2B5EF4-FFF2-40B4-BE49-F238E27FC236}">
              <a16:creationId xmlns:a16="http://schemas.microsoft.com/office/drawing/2014/main" id="{1349C2D5-5C08-40DB-A307-786F0C8DCE43}"/>
            </a:ext>
          </a:extLst>
        </xdr:cNvPr>
        <xdr:cNvSpPr/>
      </xdr:nvSpPr>
      <xdr:spPr>
        <a:xfrm>
          <a:off x="2901950" y="160020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7CDA1879-335E-4F56-8FB1-ECF6735EC951}" type="TxLink">
            <a:rPr lang="en-US" sz="2000" b="0" i="0" u="none" strike="noStrike">
              <a:solidFill>
                <a:srgbClr val="000000"/>
              </a:solidFill>
              <a:latin typeface="&quot;Google Sans Mono&quot;"/>
              <a:ea typeface="+mn-ea"/>
              <a:cs typeface="+mn-cs"/>
            </a:rPr>
            <a:pPr marL="0" indent="0" algn="ctr"/>
            <a:t>$972,345</a:t>
          </a:fld>
          <a:endParaRPr lang="en-US" sz="2000" b="0" i="0" u="none" strike="noStrike">
            <a:solidFill>
              <a:srgbClr val="000000"/>
            </a:solidFill>
            <a:latin typeface="&quot;Google Sans Mono&quot;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681990</xdr:colOff>
      <xdr:row>5</xdr:row>
      <xdr:rowOff>185967</xdr:rowOff>
    </xdr:from>
    <xdr:to>
      <xdr:col>6</xdr:col>
      <xdr:colOff>231140</xdr:colOff>
      <xdr:row>7</xdr:row>
      <xdr:rowOff>107045</xdr:rowOff>
    </xdr:to>
    <xdr:sp macro="" textlink="'Firm Inputs'!C1">
      <xdr:nvSpPr>
        <xdr:cNvPr id="12" name="Rectangle 11">
          <a:extLst>
            <a:ext uri="{FF2B5EF4-FFF2-40B4-BE49-F238E27FC236}">
              <a16:creationId xmlns:a16="http://schemas.microsoft.com/office/drawing/2014/main" id="{7DA59DB7-DBFD-4160-8C60-384A5006163F}"/>
            </a:ext>
          </a:extLst>
        </xdr:cNvPr>
        <xdr:cNvSpPr/>
      </xdr:nvSpPr>
      <xdr:spPr>
        <a:xfrm>
          <a:off x="2910840" y="1170217"/>
          <a:ext cx="1778000" cy="314778"/>
        </a:xfrm>
        <a:prstGeom prst="rect">
          <a:avLst/>
        </a:prstGeom>
        <a:solidFill>
          <a:srgbClr val="45ACA8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45935BE-31C4-46DC-A983-81D92E0B23E6}" type="TxLink">
            <a:rPr lang="en-US" sz="1000" b="1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Last Collected Revenue (Q)</a:t>
          </a:fld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260350</xdr:colOff>
      <xdr:row>8</xdr:row>
      <xdr:rowOff>25400</xdr:rowOff>
    </xdr:from>
    <xdr:to>
      <xdr:col>8</xdr:col>
      <xdr:colOff>552450</xdr:colOff>
      <xdr:row>12</xdr:row>
      <xdr:rowOff>192326</xdr:rowOff>
    </xdr:to>
    <xdr:sp macro="" textlink="'Firm Inputs'!D17">
      <xdr:nvSpPr>
        <xdr:cNvPr id="13" name="Rectangle 12">
          <a:extLst>
            <a:ext uri="{FF2B5EF4-FFF2-40B4-BE49-F238E27FC236}">
              <a16:creationId xmlns:a16="http://schemas.microsoft.com/office/drawing/2014/main" id="{7C979DAC-A857-417D-8B10-9731CD81C149}"/>
            </a:ext>
          </a:extLst>
        </xdr:cNvPr>
        <xdr:cNvSpPr/>
      </xdr:nvSpPr>
      <xdr:spPr>
        <a:xfrm>
          <a:off x="4718050" y="160020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8FD5E772-81CA-44AE-B09C-9210485739B1}" type="TxLink">
            <a:rPr lang="en-US" sz="2000" b="0" i="0" u="none" strike="noStrike">
              <a:solidFill>
                <a:srgbClr val="000000"/>
              </a:solidFill>
              <a:latin typeface="&quot;Google Sans Mono&quot;"/>
              <a:ea typeface="+mn-ea"/>
              <a:cs typeface="+mn-cs"/>
            </a:rPr>
            <a:pPr marL="0" indent="0" algn="ctr"/>
            <a:t>0.68%</a:t>
          </a:fld>
          <a:endParaRPr lang="en-US" sz="2000" b="0" i="0" u="none" strike="noStrike">
            <a:solidFill>
              <a:srgbClr val="000000"/>
            </a:solidFill>
            <a:latin typeface="&quot;Google Sans Mono&quot;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271780</xdr:colOff>
      <xdr:row>5</xdr:row>
      <xdr:rowOff>185967</xdr:rowOff>
    </xdr:from>
    <xdr:to>
      <xdr:col>8</xdr:col>
      <xdr:colOff>563880</xdr:colOff>
      <xdr:row>7</xdr:row>
      <xdr:rowOff>107045</xdr:rowOff>
    </xdr:to>
    <xdr:sp macro="" textlink="'Firm Inputs'!D1">
      <xdr:nvSpPr>
        <xdr:cNvPr id="14" name="Rectangle 13">
          <a:extLst>
            <a:ext uri="{FF2B5EF4-FFF2-40B4-BE49-F238E27FC236}">
              <a16:creationId xmlns:a16="http://schemas.microsoft.com/office/drawing/2014/main" id="{43ADCBBE-7BA3-4EE0-BE19-3AEA07245D28}"/>
            </a:ext>
          </a:extLst>
        </xdr:cNvPr>
        <xdr:cNvSpPr/>
      </xdr:nvSpPr>
      <xdr:spPr>
        <a:xfrm>
          <a:off x="4729480" y="1170217"/>
          <a:ext cx="1778000" cy="314778"/>
        </a:xfrm>
        <a:prstGeom prst="rect">
          <a:avLst/>
        </a:prstGeom>
        <a:solidFill>
          <a:srgbClr val="45ACA8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AB8B6B2-62DF-42E4-8297-C0F3F06B576A}" type="TxLink">
            <a:rPr lang="en-US" sz="1000" b="1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Blended Rate</a:t>
          </a:fld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1</xdr:col>
      <xdr:colOff>55815</xdr:colOff>
      <xdr:row>8</xdr:row>
      <xdr:rowOff>25400</xdr:rowOff>
    </xdr:from>
    <xdr:to>
      <xdr:col>1</xdr:col>
      <xdr:colOff>292103</xdr:colOff>
      <xdr:row>12</xdr:row>
      <xdr:rowOff>196094</xdr:rowOff>
    </xdr:to>
    <xdr:sp macro="" textlink="'Firm Inputs'!A17">
      <xdr:nvSpPr>
        <xdr:cNvPr id="15" name="TextBox 14">
          <a:extLst>
            <a:ext uri="{FF2B5EF4-FFF2-40B4-BE49-F238E27FC236}">
              <a16:creationId xmlns:a16="http://schemas.microsoft.com/office/drawing/2014/main" id="{386A1EDE-CB47-41B1-8FDC-8DA6CE20F33B}"/>
            </a:ext>
          </a:extLst>
        </xdr:cNvPr>
        <xdr:cNvSpPr txBox="1"/>
      </xdr:nvSpPr>
      <xdr:spPr>
        <a:xfrm rot="16200000">
          <a:off x="437862" y="1961103"/>
          <a:ext cx="958094" cy="236288"/>
        </a:xfrm>
        <a:prstGeom prst="rect">
          <a:avLst/>
        </a:prstGeom>
        <a:solidFill>
          <a:srgbClr val="99A8A8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fld id="{CD7C4B1D-ED7C-4045-B71C-C213A2191CBE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Most Recent Entry</a:t>
          </a:fld>
          <a:endParaRPr lang="en-US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596900</xdr:colOff>
      <xdr:row>8</xdr:row>
      <xdr:rowOff>25400</xdr:rowOff>
    </xdr:from>
    <xdr:to>
      <xdr:col>11</xdr:col>
      <xdr:colOff>146050</xdr:colOff>
      <xdr:row>12</xdr:row>
      <xdr:rowOff>192326</xdr:rowOff>
    </xdr:to>
    <xdr:sp macro="" textlink="'Firm Inputs'!E17">
      <xdr:nvSpPr>
        <xdr:cNvPr id="16" name="Rectangle 15">
          <a:extLst>
            <a:ext uri="{FF2B5EF4-FFF2-40B4-BE49-F238E27FC236}">
              <a16:creationId xmlns:a16="http://schemas.microsoft.com/office/drawing/2014/main" id="{3B8C6358-22C2-4651-8E1D-0A657F0BAECA}"/>
            </a:ext>
          </a:extLst>
        </xdr:cNvPr>
        <xdr:cNvSpPr/>
      </xdr:nvSpPr>
      <xdr:spPr>
        <a:xfrm>
          <a:off x="6540500" y="160020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002B9F8B-FE2A-42A6-801E-7FA5CA586B22}" type="TxLink">
            <a:rPr lang="en-US" sz="2000" b="0" i="0" u="none" strike="noStrike">
              <a:solidFill>
                <a:srgbClr val="000000"/>
              </a:solidFill>
              <a:latin typeface="&quot;Google Sans Mono&quot;"/>
              <a:ea typeface="+mn-ea"/>
              <a:cs typeface="+mn-cs"/>
            </a:rPr>
            <a:pPr marL="0" indent="0" algn="ctr"/>
            <a:t>405</a:t>
          </a:fld>
          <a:endParaRPr lang="en-US" sz="2000" b="0" i="0" u="none" strike="noStrike">
            <a:solidFill>
              <a:srgbClr val="000000"/>
            </a:solidFill>
            <a:latin typeface="&quot;Google Sans Mono&quot;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604520</xdr:colOff>
      <xdr:row>5</xdr:row>
      <xdr:rowOff>185967</xdr:rowOff>
    </xdr:from>
    <xdr:to>
      <xdr:col>11</xdr:col>
      <xdr:colOff>153670</xdr:colOff>
      <xdr:row>7</xdr:row>
      <xdr:rowOff>107045</xdr:rowOff>
    </xdr:to>
    <xdr:sp macro="" textlink="'Firm Inputs'!E1">
      <xdr:nvSpPr>
        <xdr:cNvPr id="17" name="Rectangle 16">
          <a:extLst>
            <a:ext uri="{FF2B5EF4-FFF2-40B4-BE49-F238E27FC236}">
              <a16:creationId xmlns:a16="http://schemas.microsoft.com/office/drawing/2014/main" id="{A64B765B-29EF-4523-854A-5C0B347B3AA9}"/>
            </a:ext>
          </a:extLst>
        </xdr:cNvPr>
        <xdr:cNvSpPr/>
      </xdr:nvSpPr>
      <xdr:spPr>
        <a:xfrm>
          <a:off x="6548120" y="1170217"/>
          <a:ext cx="1778000" cy="314778"/>
        </a:xfrm>
        <a:prstGeom prst="rect">
          <a:avLst/>
        </a:prstGeom>
        <a:solidFill>
          <a:srgbClr val="45ACA8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6F04AC7-D03E-4F58-8034-D8473B0D0D89}" type="TxLink">
            <a:rPr lang="en-US" sz="1000" b="1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Number of client relationships</a:t>
          </a:fld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184150</xdr:colOff>
      <xdr:row>8</xdr:row>
      <xdr:rowOff>25400</xdr:rowOff>
    </xdr:from>
    <xdr:to>
      <xdr:col>13</xdr:col>
      <xdr:colOff>476250</xdr:colOff>
      <xdr:row>12</xdr:row>
      <xdr:rowOff>192326</xdr:rowOff>
    </xdr:to>
    <xdr:sp macro="" textlink="'Firm Inputs'!F17">
      <xdr:nvSpPr>
        <xdr:cNvPr id="18" name="Rectangle 17">
          <a:extLst>
            <a:ext uri="{FF2B5EF4-FFF2-40B4-BE49-F238E27FC236}">
              <a16:creationId xmlns:a16="http://schemas.microsoft.com/office/drawing/2014/main" id="{63C8A6EE-6921-44AB-B6C2-E149AE7FC69C}"/>
            </a:ext>
          </a:extLst>
        </xdr:cNvPr>
        <xdr:cNvSpPr/>
      </xdr:nvSpPr>
      <xdr:spPr>
        <a:xfrm>
          <a:off x="8356600" y="160020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E13E27BD-31CE-4201-80E3-691BA8D3E366}" type="TxLink">
            <a:rPr lang="en-US" sz="2000" b="0" i="0" u="none" strike="noStrike">
              <a:solidFill>
                <a:srgbClr val="000000"/>
              </a:solidFill>
              <a:latin typeface="&quot;Google Sans Mono&quot;"/>
              <a:ea typeface="+mn-ea"/>
              <a:cs typeface="+mn-cs"/>
            </a:rPr>
            <a:pPr marL="0" indent="0" algn="ctr"/>
            <a:t>$9,603</a:t>
          </a:fld>
          <a:endParaRPr lang="en-US" sz="2000" b="0" i="0" u="none" strike="noStrike">
            <a:solidFill>
              <a:srgbClr val="000000"/>
            </a:solidFill>
            <a:latin typeface="&quot;Google Sans Mono&quot;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194310</xdr:colOff>
      <xdr:row>5</xdr:row>
      <xdr:rowOff>185967</xdr:rowOff>
    </xdr:from>
    <xdr:to>
      <xdr:col>13</xdr:col>
      <xdr:colOff>486410</xdr:colOff>
      <xdr:row>7</xdr:row>
      <xdr:rowOff>107045</xdr:rowOff>
    </xdr:to>
    <xdr:sp macro="" textlink="'Firm Inputs'!F1">
      <xdr:nvSpPr>
        <xdr:cNvPr id="19" name="Rectangle 18">
          <a:extLst>
            <a:ext uri="{FF2B5EF4-FFF2-40B4-BE49-F238E27FC236}">
              <a16:creationId xmlns:a16="http://schemas.microsoft.com/office/drawing/2014/main" id="{0473F31B-59AC-41EF-BA3B-E045B0F81057}"/>
            </a:ext>
          </a:extLst>
        </xdr:cNvPr>
        <xdr:cNvSpPr/>
      </xdr:nvSpPr>
      <xdr:spPr>
        <a:xfrm>
          <a:off x="8366760" y="1170217"/>
          <a:ext cx="1778000" cy="314778"/>
        </a:xfrm>
        <a:prstGeom prst="rect">
          <a:avLst/>
        </a:prstGeom>
        <a:solidFill>
          <a:srgbClr val="45ACA8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EFB4D2F-A9D5-441D-A33B-2DBE8E2E5AD3}" type="TxLink">
            <a:rPr lang="en-US" sz="1000" b="1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Average client spend</a:t>
          </a:fld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520700</xdr:colOff>
      <xdr:row>8</xdr:row>
      <xdr:rowOff>25400</xdr:rowOff>
    </xdr:from>
    <xdr:to>
      <xdr:col>16</xdr:col>
      <xdr:colOff>69850</xdr:colOff>
      <xdr:row>12</xdr:row>
      <xdr:rowOff>192326</xdr:rowOff>
    </xdr:to>
    <xdr:sp macro="" textlink="'Firm Inputs'!G17">
      <xdr:nvSpPr>
        <xdr:cNvPr id="20" name="Rectangle 19">
          <a:extLst>
            <a:ext uri="{FF2B5EF4-FFF2-40B4-BE49-F238E27FC236}">
              <a16:creationId xmlns:a16="http://schemas.microsoft.com/office/drawing/2014/main" id="{C6715DE7-C78F-4903-96C5-17C467AB5346}"/>
            </a:ext>
          </a:extLst>
        </xdr:cNvPr>
        <xdr:cNvSpPr/>
      </xdr:nvSpPr>
      <xdr:spPr>
        <a:xfrm>
          <a:off x="10179050" y="160020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A625CAFD-934B-486D-B43B-6D9AF1E5D68F}" type="TxLink">
            <a:rPr lang="en-US" sz="2000" b="0" i="0" u="none" strike="noStrike">
              <a:solidFill>
                <a:srgbClr val="000000"/>
              </a:solidFill>
              <a:latin typeface="&quot;Google Sans Mono&quot;"/>
              <a:ea typeface="+mn-ea"/>
              <a:cs typeface="+mn-cs"/>
            </a:rPr>
            <a:pPr marL="0" indent="0" algn="ctr"/>
            <a:t> </a:t>
          </a:fld>
          <a:endParaRPr lang="en-US" sz="2000" b="0" i="0" u="none" strike="noStrike">
            <a:solidFill>
              <a:srgbClr val="000000"/>
            </a:solidFill>
            <a:latin typeface="&quot;Google Sans Mono&quot;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527050</xdr:colOff>
      <xdr:row>5</xdr:row>
      <xdr:rowOff>185967</xdr:rowOff>
    </xdr:from>
    <xdr:to>
      <xdr:col>16</xdr:col>
      <xdr:colOff>76200</xdr:colOff>
      <xdr:row>7</xdr:row>
      <xdr:rowOff>107045</xdr:rowOff>
    </xdr:to>
    <xdr:sp macro="" textlink="'Firm Inputs'!G1">
      <xdr:nvSpPr>
        <xdr:cNvPr id="21" name="Rectangle 20">
          <a:extLst>
            <a:ext uri="{FF2B5EF4-FFF2-40B4-BE49-F238E27FC236}">
              <a16:creationId xmlns:a16="http://schemas.microsoft.com/office/drawing/2014/main" id="{9D2D5CDB-3933-4F71-992A-21C3E9AB8669}"/>
            </a:ext>
          </a:extLst>
        </xdr:cNvPr>
        <xdr:cNvSpPr/>
      </xdr:nvSpPr>
      <xdr:spPr>
        <a:xfrm>
          <a:off x="10185400" y="1170217"/>
          <a:ext cx="1778000" cy="314778"/>
        </a:xfrm>
        <a:prstGeom prst="rect">
          <a:avLst/>
        </a:prstGeom>
        <a:solidFill>
          <a:srgbClr val="45ACA8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8B15955-75ED-4177-86BA-BC4357970738}" type="TxLink">
            <a:rPr lang="en-US" sz="1000" b="1" i="0" u="none" strike="sngStrike">
              <a:solidFill>
                <a:schemeClr val="bg1"/>
              </a:solidFill>
              <a:latin typeface="Arial"/>
              <a:cs typeface="Arial"/>
            </a:rPr>
            <a:pPr algn="ctr"/>
            <a:t> </a:t>
          </a:fld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337885</xdr:colOff>
      <xdr:row>13</xdr:row>
      <xdr:rowOff>50800</xdr:rowOff>
    </xdr:from>
    <xdr:to>
      <xdr:col>3</xdr:col>
      <xdr:colOff>629985</xdr:colOff>
      <xdr:row>18</xdr:row>
      <xdr:rowOff>20876</xdr:rowOff>
    </xdr:to>
    <xdr:sp macro="" textlink="'Firm Inputs'!B18">
      <xdr:nvSpPr>
        <xdr:cNvPr id="22" name="Rectangle 21">
          <a:extLst>
            <a:ext uri="{FF2B5EF4-FFF2-40B4-BE49-F238E27FC236}">
              <a16:creationId xmlns:a16="http://schemas.microsoft.com/office/drawing/2014/main" id="{D182E2B4-4B71-4F34-845D-DA3EE3F7E0C8}"/>
            </a:ext>
          </a:extLst>
        </xdr:cNvPr>
        <xdr:cNvSpPr/>
      </xdr:nvSpPr>
      <xdr:spPr>
        <a:xfrm>
          <a:off x="1080835" y="260985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E1CEF1BA-385F-4988-BCC4-45524D62C53D}" type="TxLink">
            <a:rPr lang="en-US" sz="2000" b="0" i="0" u="none" strike="noStrike">
              <a:solidFill>
                <a:srgbClr val="000000"/>
              </a:solidFill>
              <a:latin typeface="&quot;Google Sans Mono&quot;"/>
              <a:ea typeface="+mn-ea"/>
              <a:cs typeface="+mn-cs"/>
            </a:rPr>
            <a:pPr marL="0" indent="0" algn="ctr"/>
            <a:t>$537,683,410</a:t>
          </a:fld>
          <a:endParaRPr lang="en-US" sz="2000" b="0" i="0" u="none" strike="noStrike">
            <a:solidFill>
              <a:srgbClr val="000000"/>
            </a:solidFill>
            <a:latin typeface="&quot;Google Sans Mono&quot;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668085</xdr:colOff>
      <xdr:row>13</xdr:row>
      <xdr:rowOff>50800</xdr:rowOff>
    </xdr:from>
    <xdr:to>
      <xdr:col>6</xdr:col>
      <xdr:colOff>217235</xdr:colOff>
      <xdr:row>18</xdr:row>
      <xdr:rowOff>20876</xdr:rowOff>
    </xdr:to>
    <xdr:sp macro="" textlink="'Firm Inputs'!C18">
      <xdr:nvSpPr>
        <xdr:cNvPr id="23" name="Rectangle 22">
          <a:extLst>
            <a:ext uri="{FF2B5EF4-FFF2-40B4-BE49-F238E27FC236}">
              <a16:creationId xmlns:a16="http://schemas.microsoft.com/office/drawing/2014/main" id="{6D46AA6B-C6C7-4026-B499-25F88CC66AC1}"/>
            </a:ext>
          </a:extLst>
        </xdr:cNvPr>
        <xdr:cNvSpPr/>
      </xdr:nvSpPr>
      <xdr:spPr>
        <a:xfrm>
          <a:off x="2896935" y="260985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72B89B04-CE7D-481C-B165-6E1701AB4546}" type="TxLink">
            <a:rPr lang="en-US" sz="2000" b="0" i="0" u="none" strike="noStrike">
              <a:solidFill>
                <a:srgbClr val="000000"/>
              </a:solidFill>
              <a:latin typeface="&quot;Google Sans Mono&quot;"/>
              <a:ea typeface="+mn-ea"/>
              <a:cs typeface="+mn-cs"/>
            </a:rPr>
            <a:pPr marL="0" indent="0" algn="ctr"/>
            <a:t>$954,923</a:t>
          </a:fld>
          <a:endParaRPr lang="en-US" sz="2000" b="0" i="0" u="none" strike="noStrike">
            <a:solidFill>
              <a:srgbClr val="000000"/>
            </a:solidFill>
            <a:latin typeface="&quot;Google Sans Mono&quot;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255335</xdr:colOff>
      <xdr:row>13</xdr:row>
      <xdr:rowOff>50800</xdr:rowOff>
    </xdr:from>
    <xdr:to>
      <xdr:col>8</xdr:col>
      <xdr:colOff>547435</xdr:colOff>
      <xdr:row>18</xdr:row>
      <xdr:rowOff>20876</xdr:rowOff>
    </xdr:to>
    <xdr:sp macro="" textlink="'Firm Inputs'!D18">
      <xdr:nvSpPr>
        <xdr:cNvPr id="24" name="Rectangle 23">
          <a:extLst>
            <a:ext uri="{FF2B5EF4-FFF2-40B4-BE49-F238E27FC236}">
              <a16:creationId xmlns:a16="http://schemas.microsoft.com/office/drawing/2014/main" id="{6BCBD51D-E98C-4B22-8638-862267C4A605}"/>
            </a:ext>
          </a:extLst>
        </xdr:cNvPr>
        <xdr:cNvSpPr/>
      </xdr:nvSpPr>
      <xdr:spPr>
        <a:xfrm>
          <a:off x="4713035" y="260985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ABBD9CDB-2E88-43E4-9F34-48A64AC23CF0}" type="TxLink">
            <a:rPr lang="en-US" sz="2000" b="0" i="0" u="none" strike="noStrike">
              <a:solidFill>
                <a:srgbClr val="000000"/>
              </a:solidFill>
              <a:latin typeface="&quot;Google Sans Mono&quot;"/>
              <a:ea typeface="+mn-ea"/>
              <a:cs typeface="+mn-cs"/>
            </a:rPr>
            <a:pPr marL="0" indent="0" algn="ctr"/>
            <a:t>0.71%</a:t>
          </a:fld>
          <a:endParaRPr lang="en-US" sz="2000" b="0" i="0" u="none" strike="noStrike">
            <a:solidFill>
              <a:srgbClr val="000000"/>
            </a:solidFill>
            <a:latin typeface="&quot;Google Sans Mono&quot;"/>
            <a:ea typeface="+mn-ea"/>
            <a:cs typeface="+mn-cs"/>
          </a:endParaRPr>
        </a:p>
      </xdr:txBody>
    </xdr:sp>
    <xdr:clientData/>
  </xdr:twoCellAnchor>
  <xdr:twoCellAnchor editAs="absolute">
    <xdr:from>
      <xdr:col>1</xdr:col>
      <xdr:colOff>50800</xdr:colOff>
      <xdr:row>13</xdr:row>
      <xdr:rowOff>50800</xdr:rowOff>
    </xdr:from>
    <xdr:to>
      <xdr:col>1</xdr:col>
      <xdr:colOff>287088</xdr:colOff>
      <xdr:row>18</xdr:row>
      <xdr:rowOff>24644</xdr:rowOff>
    </xdr:to>
    <xdr:sp macro="" textlink="'Firm Inputs'!A18">
      <xdr:nvSpPr>
        <xdr:cNvPr id="25" name="TextBox 24">
          <a:extLst>
            <a:ext uri="{FF2B5EF4-FFF2-40B4-BE49-F238E27FC236}">
              <a16:creationId xmlns:a16="http://schemas.microsoft.com/office/drawing/2014/main" id="{60E3B7EB-37B0-44B5-899F-2F624A110F84}"/>
            </a:ext>
          </a:extLst>
        </xdr:cNvPr>
        <xdr:cNvSpPr txBox="1"/>
      </xdr:nvSpPr>
      <xdr:spPr>
        <a:xfrm rot="16200000">
          <a:off x="432847" y="2970753"/>
          <a:ext cx="958094" cy="236288"/>
        </a:xfrm>
        <a:prstGeom prst="rect">
          <a:avLst/>
        </a:prstGeom>
        <a:solidFill>
          <a:srgbClr val="99A8A8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fld id="{30F85EF7-E8CD-465F-888E-D8152226AF2C}" type="TxLink">
            <a:rPr lang="en-US" sz="1000" b="1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Average</a:t>
          </a:fld>
          <a:endParaRPr lang="en-US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591885</xdr:colOff>
      <xdr:row>13</xdr:row>
      <xdr:rowOff>50800</xdr:rowOff>
    </xdr:from>
    <xdr:to>
      <xdr:col>11</xdr:col>
      <xdr:colOff>141035</xdr:colOff>
      <xdr:row>18</xdr:row>
      <xdr:rowOff>20876</xdr:rowOff>
    </xdr:to>
    <xdr:sp macro="" textlink="'Firm Inputs'!E18">
      <xdr:nvSpPr>
        <xdr:cNvPr id="26" name="Rectangle 25">
          <a:extLst>
            <a:ext uri="{FF2B5EF4-FFF2-40B4-BE49-F238E27FC236}">
              <a16:creationId xmlns:a16="http://schemas.microsoft.com/office/drawing/2014/main" id="{1DE967DD-5935-404B-8337-56F90B24E853}"/>
            </a:ext>
          </a:extLst>
        </xdr:cNvPr>
        <xdr:cNvSpPr/>
      </xdr:nvSpPr>
      <xdr:spPr>
        <a:xfrm>
          <a:off x="6535485" y="260985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0A6168FB-A16A-4FB9-8DC2-0AF6CEABEE3D}" type="TxLink">
            <a:rPr lang="en-US" sz="2000" b="0" i="0" u="none" strike="noStrike">
              <a:solidFill>
                <a:srgbClr val="000000"/>
              </a:solidFill>
              <a:latin typeface="&quot;Google Sans Mono&quot;"/>
              <a:ea typeface="+mn-ea"/>
              <a:cs typeface="+mn-cs"/>
            </a:rPr>
            <a:pPr marL="0" indent="0" algn="ctr"/>
            <a:t>403</a:t>
          </a:fld>
          <a:endParaRPr lang="en-US" sz="2000" b="0" i="0" u="none" strike="noStrike">
            <a:solidFill>
              <a:srgbClr val="000000"/>
            </a:solidFill>
            <a:latin typeface="&quot;Google Sans Mono&quot;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179135</xdr:colOff>
      <xdr:row>13</xdr:row>
      <xdr:rowOff>50800</xdr:rowOff>
    </xdr:from>
    <xdr:to>
      <xdr:col>13</xdr:col>
      <xdr:colOff>471235</xdr:colOff>
      <xdr:row>18</xdr:row>
      <xdr:rowOff>20876</xdr:rowOff>
    </xdr:to>
    <xdr:sp macro="" textlink="'Firm Inputs'!F18">
      <xdr:nvSpPr>
        <xdr:cNvPr id="27" name="Rectangle 26">
          <a:extLst>
            <a:ext uri="{FF2B5EF4-FFF2-40B4-BE49-F238E27FC236}">
              <a16:creationId xmlns:a16="http://schemas.microsoft.com/office/drawing/2014/main" id="{B6A2B772-F87D-41D5-B75B-4D5E381A3CCF}"/>
            </a:ext>
          </a:extLst>
        </xdr:cNvPr>
        <xdr:cNvSpPr/>
      </xdr:nvSpPr>
      <xdr:spPr>
        <a:xfrm>
          <a:off x="8351585" y="260985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7898762B-8626-4DCE-A463-1DE173C199DE}" type="TxLink">
            <a:rPr lang="en-US" sz="2000" b="0" i="0" u="none" strike="noStrike">
              <a:solidFill>
                <a:srgbClr val="000000"/>
              </a:solidFill>
              <a:latin typeface="&quot;Google Sans Mono&quot;"/>
              <a:ea typeface="+mn-ea"/>
              <a:cs typeface="+mn-cs"/>
            </a:rPr>
            <a:pPr marL="0" indent="0" algn="ctr"/>
            <a:t>$9,489</a:t>
          </a:fld>
          <a:endParaRPr lang="en-US" sz="2000" b="0" i="0" u="none" strike="noStrike">
            <a:solidFill>
              <a:srgbClr val="000000"/>
            </a:solidFill>
            <a:latin typeface="&quot;Google Sans Mono&quot;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515685</xdr:colOff>
      <xdr:row>13</xdr:row>
      <xdr:rowOff>50800</xdr:rowOff>
    </xdr:from>
    <xdr:to>
      <xdr:col>16</xdr:col>
      <xdr:colOff>64835</xdr:colOff>
      <xdr:row>18</xdr:row>
      <xdr:rowOff>20876</xdr:rowOff>
    </xdr:to>
    <xdr:sp macro="" textlink="'Firm Inputs'!G18">
      <xdr:nvSpPr>
        <xdr:cNvPr id="28" name="Rectangle 27">
          <a:extLst>
            <a:ext uri="{FF2B5EF4-FFF2-40B4-BE49-F238E27FC236}">
              <a16:creationId xmlns:a16="http://schemas.microsoft.com/office/drawing/2014/main" id="{27FC93C1-5296-4D51-8AF2-111492E35A47}"/>
            </a:ext>
          </a:extLst>
        </xdr:cNvPr>
        <xdr:cNvSpPr/>
      </xdr:nvSpPr>
      <xdr:spPr>
        <a:xfrm>
          <a:off x="10174035" y="260985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3F83E59D-6C23-4056-9858-9C5C6F83D1D1}" type="TxLink">
            <a:rPr lang="en-US" sz="2000" b="0" i="0" u="none" strike="noStrike">
              <a:solidFill>
                <a:srgbClr val="000000"/>
              </a:solidFill>
              <a:latin typeface="&quot;Google Sans Mono&quot;"/>
              <a:ea typeface="+mn-ea"/>
              <a:cs typeface="+mn-cs"/>
            </a:rPr>
            <a:pPr marL="0" indent="0" algn="ctr"/>
            <a:t> </a:t>
          </a:fld>
          <a:endParaRPr lang="en-US" sz="2000" b="0" i="0" u="none" strike="noStrike">
            <a:solidFill>
              <a:srgbClr val="000000"/>
            </a:solidFill>
            <a:latin typeface="&quot;Google Sans Mono&quot;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50800</xdr:colOff>
      <xdr:row>18</xdr:row>
      <xdr:rowOff>114300</xdr:rowOff>
    </xdr:from>
    <xdr:to>
      <xdr:col>16</xdr:col>
      <xdr:colOff>95250</xdr:colOff>
      <xdr:row>19</xdr:row>
      <xdr:rowOff>25400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16CE17F6-3BB0-4974-9A31-9D81C9C9B40C}"/>
            </a:ext>
          </a:extLst>
        </xdr:cNvPr>
        <xdr:cNvSpPr/>
      </xdr:nvSpPr>
      <xdr:spPr>
        <a:xfrm>
          <a:off x="793750" y="3657600"/>
          <a:ext cx="11188700" cy="107950"/>
        </a:xfrm>
        <a:prstGeom prst="rect">
          <a:avLst/>
        </a:prstGeom>
        <a:solidFill>
          <a:srgbClr val="215B9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7470</xdr:colOff>
          <xdr:row>12</xdr:row>
          <xdr:rowOff>0</xdr:rowOff>
        </xdr:from>
        <xdr:to>
          <xdr:col>3</xdr:col>
          <xdr:colOff>623420</xdr:colOff>
          <xdr:row>12</xdr:row>
          <xdr:rowOff>165100</xdr:rowOff>
        </xdr:to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E1DA68F3-524C-45BC-A251-FDF02F53AE7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Varianace!$B$3" spid="_x0000_s1250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2226235" y="2330824"/>
              <a:ext cx="615950" cy="165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349837</xdr:colOff>
          <xdr:row>12</xdr:row>
          <xdr:rowOff>0</xdr:rowOff>
        </xdr:from>
        <xdr:to>
          <xdr:col>6</xdr:col>
          <xdr:colOff>226199</xdr:colOff>
          <xdr:row>12</xdr:row>
          <xdr:rowOff>165100</xdr:rowOff>
        </xdr:to>
        <xdr:pic>
          <xdr:nvPicPr>
            <xdr:cNvPr id="31" name="Picture 30">
              <a:extLst>
                <a:ext uri="{FF2B5EF4-FFF2-40B4-BE49-F238E27FC236}">
                  <a16:creationId xmlns:a16="http://schemas.microsoft.com/office/drawing/2014/main" id="{DFDDF50E-4382-403F-9355-1E4891B7970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Varianace!$C$3" spid="_x0000_s1251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047778" y="2330824"/>
              <a:ext cx="615950" cy="165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692203</xdr:colOff>
          <xdr:row>12</xdr:row>
          <xdr:rowOff>0</xdr:rowOff>
        </xdr:from>
        <xdr:to>
          <xdr:col>8</xdr:col>
          <xdr:colOff>568565</xdr:colOff>
          <xdr:row>12</xdr:row>
          <xdr:rowOff>165100</xdr:rowOff>
        </xdr:to>
        <xdr:pic>
          <xdr:nvPicPr>
            <xdr:cNvPr id="32" name="Picture 31">
              <a:extLst>
                <a:ext uri="{FF2B5EF4-FFF2-40B4-BE49-F238E27FC236}">
                  <a16:creationId xmlns:a16="http://schemas.microsoft.com/office/drawing/2014/main" id="{E82F3BB2-4E8E-4B11-9D16-45F38A6755A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Varianace!$D$3" spid="_x0000_s1252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5869321" y="2330824"/>
              <a:ext cx="615950" cy="165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294982</xdr:colOff>
          <xdr:row>12</xdr:row>
          <xdr:rowOff>0</xdr:rowOff>
        </xdr:from>
        <xdr:to>
          <xdr:col>11</xdr:col>
          <xdr:colOff>171343</xdr:colOff>
          <xdr:row>12</xdr:row>
          <xdr:rowOff>165100</xdr:rowOff>
        </xdr:to>
        <xdr:pic>
          <xdr:nvPicPr>
            <xdr:cNvPr id="33" name="Picture 32">
              <a:extLst>
                <a:ext uri="{FF2B5EF4-FFF2-40B4-BE49-F238E27FC236}">
                  <a16:creationId xmlns:a16="http://schemas.microsoft.com/office/drawing/2014/main" id="{3CC30DB9-A33E-4A39-A8D6-36E96DA3372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Varianace!$E$3" spid="_x0000_s1253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7690864" y="2330824"/>
              <a:ext cx="615950" cy="165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637346</xdr:colOff>
          <xdr:row>12</xdr:row>
          <xdr:rowOff>0</xdr:rowOff>
        </xdr:from>
        <xdr:to>
          <xdr:col>13</xdr:col>
          <xdr:colOff>513708</xdr:colOff>
          <xdr:row>12</xdr:row>
          <xdr:rowOff>165100</xdr:rowOff>
        </xdr:to>
        <xdr:pic>
          <xdr:nvPicPr>
            <xdr:cNvPr id="34" name="Picture 33">
              <a:extLst>
                <a:ext uri="{FF2B5EF4-FFF2-40B4-BE49-F238E27FC236}">
                  <a16:creationId xmlns:a16="http://schemas.microsoft.com/office/drawing/2014/main" id="{996ECEB2-CA0B-42B6-B3B1-4C3B641E0981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Varianace!$F$3" spid="_x0000_s1254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9512405" y="2330824"/>
              <a:ext cx="615950" cy="165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11</xdr:col>
      <xdr:colOff>195384</xdr:colOff>
      <xdr:row>38</xdr:row>
      <xdr:rowOff>107461</xdr:rowOff>
    </xdr:from>
    <xdr:to>
      <xdr:col>16</xdr:col>
      <xdr:colOff>179099</xdr:colOff>
      <xdr:row>40</xdr:row>
      <xdr:rowOff>172589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F02B4D3-E3CE-FE49-8886-63EBA25DB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4692" y="7502769"/>
          <a:ext cx="4037945" cy="4558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27216</xdr:rowOff>
    </xdr:from>
    <xdr:to>
      <xdr:col>16</xdr:col>
      <xdr:colOff>90715</xdr:colOff>
      <xdr:row>5</xdr:row>
      <xdr:rowOff>117930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B9B3A8D-4E65-4FFB-8C0B-D8C2CE76B821}"/>
            </a:ext>
          </a:extLst>
        </xdr:cNvPr>
        <xdr:cNvSpPr/>
      </xdr:nvSpPr>
      <xdr:spPr>
        <a:xfrm>
          <a:off x="794657" y="226787"/>
          <a:ext cx="11197772" cy="889000"/>
        </a:xfrm>
        <a:prstGeom prst="rect">
          <a:avLst/>
        </a:prstGeom>
        <a:solidFill>
          <a:srgbClr val="0E2C4A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US" sz="2000" b="1" i="0" u="none" strike="noStrike">
            <a:solidFill>
              <a:schemeClr val="bg1"/>
            </a:solidFill>
            <a:latin typeface="+mn-lt"/>
            <a:cs typeface="+mn-cs"/>
          </a:endParaRPr>
        </a:p>
        <a:p>
          <a:pPr algn="ctr"/>
          <a:r>
            <a:rPr lang="en-US" sz="2400" b="1" i="0" u="none" strike="noStrike">
              <a:solidFill>
                <a:schemeClr val="bg1"/>
              </a:solidFill>
              <a:latin typeface="+mn-lt"/>
              <a:cs typeface="+mn-cs"/>
            </a:rPr>
            <a:t>Firm Metrics</a:t>
          </a:r>
          <a:r>
            <a:rPr lang="en-US" sz="2400" b="1" i="0" u="none" strike="noStrike" baseline="0">
              <a:solidFill>
                <a:schemeClr val="bg1"/>
              </a:solidFill>
              <a:latin typeface="+mn-lt"/>
              <a:cs typeface="+mn-cs"/>
            </a:rPr>
            <a:t> - Quarterly Billing</a:t>
          </a:r>
          <a:endParaRPr lang="en-US" sz="2400" b="1" i="0" u="none" strike="noStrike">
            <a:solidFill>
              <a:schemeClr val="bg1"/>
            </a:solidFill>
            <a:latin typeface="+mn-lt"/>
            <a:cs typeface="+mn-cs"/>
          </a:endParaRPr>
        </a:p>
      </xdr:txBody>
    </xdr:sp>
    <xdr:clientData/>
  </xdr:twoCellAnchor>
  <xdr:twoCellAnchor editAs="absolute">
    <xdr:from>
      <xdr:col>1</xdr:col>
      <xdr:colOff>66675</xdr:colOff>
      <xdr:row>19</xdr:row>
      <xdr:rowOff>102869</xdr:rowOff>
    </xdr:from>
    <xdr:to>
      <xdr:col>5</xdr:col>
      <xdr:colOff>682625</xdr:colOff>
      <xdr:row>30</xdr:row>
      <xdr:rowOff>44449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792A13-9C73-41B0-B8A5-5DE5A452C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141288</xdr:colOff>
      <xdr:row>19</xdr:row>
      <xdr:rowOff>102869</xdr:rowOff>
    </xdr:from>
    <xdr:to>
      <xdr:col>11</xdr:col>
      <xdr:colOff>14288</xdr:colOff>
      <xdr:row>30</xdr:row>
      <xdr:rowOff>44449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011B43-9502-4075-9618-746735A1F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11</xdr:col>
      <xdr:colOff>184150</xdr:colOff>
      <xdr:row>19</xdr:row>
      <xdr:rowOff>102869</xdr:rowOff>
    </xdr:from>
    <xdr:to>
      <xdr:col>16</xdr:col>
      <xdr:colOff>57150</xdr:colOff>
      <xdr:row>30</xdr:row>
      <xdr:rowOff>44449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CACF6F7-2B93-42F6-AD70-BD24575A0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63500</xdr:colOff>
      <xdr:row>30</xdr:row>
      <xdr:rowOff>98424</xdr:rowOff>
    </xdr:from>
    <xdr:to>
      <xdr:col>5</xdr:col>
      <xdr:colOff>679450</xdr:colOff>
      <xdr:row>41</xdr:row>
      <xdr:rowOff>1904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D21F6C1-A2B5-422F-B3FC-95D148A90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6</xdr:col>
      <xdr:colOff>133350</xdr:colOff>
      <xdr:row>30</xdr:row>
      <xdr:rowOff>98424</xdr:rowOff>
    </xdr:from>
    <xdr:to>
      <xdr:col>11</xdr:col>
      <xdr:colOff>6350</xdr:colOff>
      <xdr:row>41</xdr:row>
      <xdr:rowOff>1904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B50E992-D1C8-409C-B60F-E3487E899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342900</xdr:colOff>
      <xdr:row>8</xdr:row>
      <xdr:rowOff>25400</xdr:rowOff>
    </xdr:from>
    <xdr:to>
      <xdr:col>3</xdr:col>
      <xdr:colOff>635000</xdr:colOff>
      <xdr:row>12</xdr:row>
      <xdr:rowOff>192326</xdr:rowOff>
    </xdr:to>
    <xdr:sp macro="" textlink="'Firm Inputs'!B17">
      <xdr:nvSpPr>
        <xdr:cNvPr id="11" name="Rectangle 10">
          <a:extLst>
            <a:ext uri="{FF2B5EF4-FFF2-40B4-BE49-F238E27FC236}">
              <a16:creationId xmlns:a16="http://schemas.microsoft.com/office/drawing/2014/main" id="{0F5A6513-2435-B79D-C9F3-A5DE9CAEA9D0}"/>
            </a:ext>
          </a:extLst>
        </xdr:cNvPr>
        <xdr:cNvSpPr/>
      </xdr:nvSpPr>
      <xdr:spPr>
        <a:xfrm>
          <a:off x="1085850" y="160020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3B5E6FCC-5C9C-42FE-9392-A95DF20248AA}" type="TxLink">
            <a:rPr lang="en-US" sz="2000" b="0" i="0" u="none" strike="noStrike">
              <a:solidFill>
                <a:srgbClr val="000000"/>
              </a:solidFill>
              <a:latin typeface="&quot;Google Sans Mono&quot;"/>
            </a:rPr>
            <a:pPr algn="ctr"/>
            <a:t>$575,366,819</a:t>
          </a:fld>
          <a:endParaRPr lang="en-US" sz="3200"/>
        </a:p>
      </xdr:txBody>
    </xdr:sp>
    <xdr:clientData/>
  </xdr:twoCellAnchor>
  <xdr:twoCellAnchor>
    <xdr:from>
      <xdr:col>1</xdr:col>
      <xdr:colOff>349250</xdr:colOff>
      <xdr:row>5</xdr:row>
      <xdr:rowOff>185967</xdr:rowOff>
    </xdr:from>
    <xdr:to>
      <xdr:col>3</xdr:col>
      <xdr:colOff>641350</xdr:colOff>
      <xdr:row>7</xdr:row>
      <xdr:rowOff>107045</xdr:rowOff>
    </xdr:to>
    <xdr:sp macro="" textlink="'Firm Inputs'!B1">
      <xdr:nvSpPr>
        <xdr:cNvPr id="12" name="Rectangle 11">
          <a:extLst>
            <a:ext uri="{FF2B5EF4-FFF2-40B4-BE49-F238E27FC236}">
              <a16:creationId xmlns:a16="http://schemas.microsoft.com/office/drawing/2014/main" id="{AA4B9678-CB70-4918-9B1D-1E5D43CAA352}"/>
            </a:ext>
          </a:extLst>
        </xdr:cNvPr>
        <xdr:cNvSpPr/>
      </xdr:nvSpPr>
      <xdr:spPr>
        <a:xfrm>
          <a:off x="1093107" y="1183824"/>
          <a:ext cx="1779814" cy="320221"/>
        </a:xfrm>
        <a:prstGeom prst="rect">
          <a:avLst/>
        </a:prstGeom>
        <a:solidFill>
          <a:srgbClr val="45ACA8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E561C354-11CD-46E5-92ED-619C76F19A10}" type="TxLink">
            <a:rPr lang="en-US" sz="1000" b="1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Total AUM</a:t>
          </a:fld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673100</xdr:colOff>
      <xdr:row>8</xdr:row>
      <xdr:rowOff>25400</xdr:rowOff>
    </xdr:from>
    <xdr:to>
      <xdr:col>6</xdr:col>
      <xdr:colOff>222250</xdr:colOff>
      <xdr:row>12</xdr:row>
      <xdr:rowOff>192326</xdr:rowOff>
    </xdr:to>
    <xdr:sp macro="" textlink="'Firm Inputs'!C17">
      <xdr:nvSpPr>
        <xdr:cNvPr id="13" name="Rectangle 12">
          <a:extLst>
            <a:ext uri="{FF2B5EF4-FFF2-40B4-BE49-F238E27FC236}">
              <a16:creationId xmlns:a16="http://schemas.microsoft.com/office/drawing/2014/main" id="{7D152D92-1F97-4CC2-9C73-C7ABEFD98925}"/>
            </a:ext>
          </a:extLst>
        </xdr:cNvPr>
        <xdr:cNvSpPr/>
      </xdr:nvSpPr>
      <xdr:spPr>
        <a:xfrm>
          <a:off x="2901950" y="160020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7CDA1879-335E-4F56-8FB1-ECF6735EC951}" type="TxLink">
            <a:rPr lang="en-US" sz="2000" b="0" i="0" u="none" strike="noStrike">
              <a:solidFill>
                <a:srgbClr val="000000"/>
              </a:solidFill>
              <a:latin typeface="&quot;Google Sans Mono&quot;"/>
              <a:ea typeface="+mn-ea"/>
              <a:cs typeface="+mn-cs"/>
            </a:rPr>
            <a:pPr marL="0" indent="0" algn="ctr"/>
            <a:t>$972,345</a:t>
          </a:fld>
          <a:endParaRPr lang="en-US" sz="2000" b="0" i="0" u="none" strike="noStrike">
            <a:solidFill>
              <a:srgbClr val="000000"/>
            </a:solidFill>
            <a:latin typeface="&quot;Google Sans Mono&quot;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681990</xdr:colOff>
      <xdr:row>5</xdr:row>
      <xdr:rowOff>185967</xdr:rowOff>
    </xdr:from>
    <xdr:to>
      <xdr:col>6</xdr:col>
      <xdr:colOff>231140</xdr:colOff>
      <xdr:row>7</xdr:row>
      <xdr:rowOff>107045</xdr:rowOff>
    </xdr:to>
    <xdr:sp macro="" textlink="'Firm Inputs'!C1">
      <xdr:nvSpPr>
        <xdr:cNvPr id="14" name="Rectangle 13">
          <a:extLst>
            <a:ext uri="{FF2B5EF4-FFF2-40B4-BE49-F238E27FC236}">
              <a16:creationId xmlns:a16="http://schemas.microsoft.com/office/drawing/2014/main" id="{52C4E489-48EA-4BA3-84A5-5B1FDBC5D7C9}"/>
            </a:ext>
          </a:extLst>
        </xdr:cNvPr>
        <xdr:cNvSpPr/>
      </xdr:nvSpPr>
      <xdr:spPr>
        <a:xfrm>
          <a:off x="2913561" y="1183824"/>
          <a:ext cx="1780722" cy="320221"/>
        </a:xfrm>
        <a:prstGeom prst="rect">
          <a:avLst/>
        </a:prstGeom>
        <a:solidFill>
          <a:srgbClr val="45ACA8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545935BE-31C4-46DC-A983-81D92E0B23E6}" type="TxLink">
            <a:rPr lang="en-US" sz="1000" b="1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Last Collected Revenue (Q)</a:t>
          </a:fld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260350</xdr:colOff>
      <xdr:row>8</xdr:row>
      <xdr:rowOff>25400</xdr:rowOff>
    </xdr:from>
    <xdr:to>
      <xdr:col>8</xdr:col>
      <xdr:colOff>552450</xdr:colOff>
      <xdr:row>12</xdr:row>
      <xdr:rowOff>192326</xdr:rowOff>
    </xdr:to>
    <xdr:sp macro="" textlink="'Firm Inputs'!D17">
      <xdr:nvSpPr>
        <xdr:cNvPr id="15" name="Rectangle 14">
          <a:extLst>
            <a:ext uri="{FF2B5EF4-FFF2-40B4-BE49-F238E27FC236}">
              <a16:creationId xmlns:a16="http://schemas.microsoft.com/office/drawing/2014/main" id="{4372A266-D565-4E24-B97B-3DDE5833FD1C}"/>
            </a:ext>
          </a:extLst>
        </xdr:cNvPr>
        <xdr:cNvSpPr/>
      </xdr:nvSpPr>
      <xdr:spPr>
        <a:xfrm>
          <a:off x="4718050" y="160020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8FD5E772-81CA-44AE-B09C-9210485739B1}" type="TxLink">
            <a:rPr lang="en-US" sz="2000" b="0" i="0" u="none" strike="noStrike">
              <a:solidFill>
                <a:srgbClr val="000000"/>
              </a:solidFill>
              <a:latin typeface="&quot;Google Sans Mono&quot;"/>
              <a:ea typeface="+mn-ea"/>
              <a:cs typeface="+mn-cs"/>
            </a:rPr>
            <a:pPr marL="0" indent="0" algn="ctr"/>
            <a:t>0.68%</a:t>
          </a:fld>
          <a:endParaRPr lang="en-US" sz="2000" b="0" i="0" u="none" strike="noStrike">
            <a:solidFill>
              <a:srgbClr val="000000"/>
            </a:solidFill>
            <a:latin typeface="&quot;Google Sans Mono&quot;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271780</xdr:colOff>
      <xdr:row>5</xdr:row>
      <xdr:rowOff>185967</xdr:rowOff>
    </xdr:from>
    <xdr:to>
      <xdr:col>8</xdr:col>
      <xdr:colOff>563880</xdr:colOff>
      <xdr:row>7</xdr:row>
      <xdr:rowOff>107045</xdr:rowOff>
    </xdr:to>
    <xdr:sp macro="" textlink="'Firm Inputs'!D1">
      <xdr:nvSpPr>
        <xdr:cNvPr id="16" name="Rectangle 15">
          <a:extLst>
            <a:ext uri="{FF2B5EF4-FFF2-40B4-BE49-F238E27FC236}">
              <a16:creationId xmlns:a16="http://schemas.microsoft.com/office/drawing/2014/main" id="{F349CEE6-D6E0-4A4B-81EC-9397953E5F23}"/>
            </a:ext>
          </a:extLst>
        </xdr:cNvPr>
        <xdr:cNvSpPr/>
      </xdr:nvSpPr>
      <xdr:spPr>
        <a:xfrm>
          <a:off x="4734923" y="1183824"/>
          <a:ext cx="1779814" cy="320221"/>
        </a:xfrm>
        <a:prstGeom prst="rect">
          <a:avLst/>
        </a:prstGeom>
        <a:solidFill>
          <a:srgbClr val="45ACA8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9AB8B6B2-62DF-42E4-8297-C0F3F06B576A}" type="TxLink">
            <a:rPr lang="en-US" sz="1000" b="1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Blended Rate</a:t>
          </a:fld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1</xdr:col>
      <xdr:colOff>55815</xdr:colOff>
      <xdr:row>8</xdr:row>
      <xdr:rowOff>25400</xdr:rowOff>
    </xdr:from>
    <xdr:to>
      <xdr:col>1</xdr:col>
      <xdr:colOff>292103</xdr:colOff>
      <xdr:row>12</xdr:row>
      <xdr:rowOff>196094</xdr:rowOff>
    </xdr:to>
    <xdr:sp macro="" textlink="'Firm Inputs'!A17">
      <xdr:nvSpPr>
        <xdr:cNvPr id="17" name="TextBox 16">
          <a:extLst>
            <a:ext uri="{FF2B5EF4-FFF2-40B4-BE49-F238E27FC236}">
              <a16:creationId xmlns:a16="http://schemas.microsoft.com/office/drawing/2014/main" id="{4C7A5C38-DA77-E138-EA9A-AD6C4ED4312A}"/>
            </a:ext>
          </a:extLst>
        </xdr:cNvPr>
        <xdr:cNvSpPr txBox="1"/>
      </xdr:nvSpPr>
      <xdr:spPr>
        <a:xfrm rot="16200000">
          <a:off x="437862" y="1961103"/>
          <a:ext cx="958094" cy="236288"/>
        </a:xfrm>
        <a:prstGeom prst="rect">
          <a:avLst/>
        </a:prstGeom>
        <a:solidFill>
          <a:srgbClr val="99A8A8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fld id="{CD7C4B1D-ED7C-4045-B71C-C213A2191CBE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Most Recent Entry</a:t>
          </a:fld>
          <a:endParaRPr lang="en-US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596900</xdr:colOff>
      <xdr:row>8</xdr:row>
      <xdr:rowOff>25400</xdr:rowOff>
    </xdr:from>
    <xdr:to>
      <xdr:col>11</xdr:col>
      <xdr:colOff>146050</xdr:colOff>
      <xdr:row>12</xdr:row>
      <xdr:rowOff>192326</xdr:rowOff>
    </xdr:to>
    <xdr:sp macro="" textlink="'Firm Inputs'!E17">
      <xdr:nvSpPr>
        <xdr:cNvPr id="18" name="Rectangle 17">
          <a:extLst>
            <a:ext uri="{FF2B5EF4-FFF2-40B4-BE49-F238E27FC236}">
              <a16:creationId xmlns:a16="http://schemas.microsoft.com/office/drawing/2014/main" id="{4215A637-E79C-497F-95FF-5486F26C4EF6}"/>
            </a:ext>
          </a:extLst>
        </xdr:cNvPr>
        <xdr:cNvSpPr/>
      </xdr:nvSpPr>
      <xdr:spPr>
        <a:xfrm>
          <a:off x="6540500" y="160020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002B9F8B-FE2A-42A6-801E-7FA5CA586B22}" type="TxLink">
            <a:rPr lang="en-US" sz="2000" b="0" i="0" u="none" strike="noStrike">
              <a:solidFill>
                <a:srgbClr val="000000"/>
              </a:solidFill>
              <a:latin typeface="&quot;Google Sans Mono&quot;"/>
              <a:ea typeface="+mn-ea"/>
              <a:cs typeface="+mn-cs"/>
            </a:rPr>
            <a:pPr marL="0" indent="0" algn="ctr"/>
            <a:t>405</a:t>
          </a:fld>
          <a:endParaRPr lang="en-US" sz="2000" b="0" i="0" u="none" strike="noStrike">
            <a:solidFill>
              <a:srgbClr val="000000"/>
            </a:solidFill>
            <a:latin typeface="&quot;Google Sans Mono&quot;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604520</xdr:colOff>
      <xdr:row>5</xdr:row>
      <xdr:rowOff>185967</xdr:rowOff>
    </xdr:from>
    <xdr:to>
      <xdr:col>11</xdr:col>
      <xdr:colOff>153670</xdr:colOff>
      <xdr:row>7</xdr:row>
      <xdr:rowOff>107045</xdr:rowOff>
    </xdr:to>
    <xdr:sp macro="" textlink="'Firm Inputs'!E1">
      <xdr:nvSpPr>
        <xdr:cNvPr id="19" name="Rectangle 18">
          <a:extLst>
            <a:ext uri="{FF2B5EF4-FFF2-40B4-BE49-F238E27FC236}">
              <a16:creationId xmlns:a16="http://schemas.microsoft.com/office/drawing/2014/main" id="{1C007FFF-1F11-47C4-80E4-F95BAD9C4343}"/>
            </a:ext>
          </a:extLst>
        </xdr:cNvPr>
        <xdr:cNvSpPr/>
      </xdr:nvSpPr>
      <xdr:spPr>
        <a:xfrm>
          <a:off x="6555377" y="1183824"/>
          <a:ext cx="1780722" cy="320221"/>
        </a:xfrm>
        <a:prstGeom prst="rect">
          <a:avLst/>
        </a:prstGeom>
        <a:solidFill>
          <a:srgbClr val="45ACA8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6F04AC7-D03E-4F58-8034-D8473B0D0D89}" type="TxLink">
            <a:rPr lang="en-US" sz="1000" b="1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Number of client relationships</a:t>
          </a:fld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184150</xdr:colOff>
      <xdr:row>8</xdr:row>
      <xdr:rowOff>25400</xdr:rowOff>
    </xdr:from>
    <xdr:to>
      <xdr:col>13</xdr:col>
      <xdr:colOff>476250</xdr:colOff>
      <xdr:row>12</xdr:row>
      <xdr:rowOff>192326</xdr:rowOff>
    </xdr:to>
    <xdr:sp macro="" textlink="'Firm Inputs'!F17">
      <xdr:nvSpPr>
        <xdr:cNvPr id="20" name="Rectangle 19">
          <a:extLst>
            <a:ext uri="{FF2B5EF4-FFF2-40B4-BE49-F238E27FC236}">
              <a16:creationId xmlns:a16="http://schemas.microsoft.com/office/drawing/2014/main" id="{D419CC3B-0681-42C0-8C8D-26F0695189AB}"/>
            </a:ext>
          </a:extLst>
        </xdr:cNvPr>
        <xdr:cNvSpPr/>
      </xdr:nvSpPr>
      <xdr:spPr>
        <a:xfrm>
          <a:off x="8356600" y="160020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E13E27BD-31CE-4201-80E3-691BA8D3E366}" type="TxLink">
            <a:rPr lang="en-US" sz="2000" b="0" i="0" u="none" strike="noStrike">
              <a:solidFill>
                <a:srgbClr val="000000"/>
              </a:solidFill>
              <a:latin typeface="&quot;Google Sans Mono&quot;"/>
              <a:ea typeface="+mn-ea"/>
              <a:cs typeface="+mn-cs"/>
            </a:rPr>
            <a:pPr marL="0" indent="0" algn="ctr"/>
            <a:t>$9,603</a:t>
          </a:fld>
          <a:endParaRPr lang="en-US" sz="2000" b="0" i="0" u="none" strike="noStrike">
            <a:solidFill>
              <a:srgbClr val="000000"/>
            </a:solidFill>
            <a:latin typeface="&quot;Google Sans Mono&quot;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194310</xdr:colOff>
      <xdr:row>5</xdr:row>
      <xdr:rowOff>185967</xdr:rowOff>
    </xdr:from>
    <xdr:to>
      <xdr:col>13</xdr:col>
      <xdr:colOff>486410</xdr:colOff>
      <xdr:row>7</xdr:row>
      <xdr:rowOff>107045</xdr:rowOff>
    </xdr:to>
    <xdr:sp macro="" textlink="'Firm Inputs'!F1">
      <xdr:nvSpPr>
        <xdr:cNvPr id="21" name="Rectangle 20">
          <a:extLst>
            <a:ext uri="{FF2B5EF4-FFF2-40B4-BE49-F238E27FC236}">
              <a16:creationId xmlns:a16="http://schemas.microsoft.com/office/drawing/2014/main" id="{9D8F3CDD-A37E-48EA-8B33-F3B79957E24E}"/>
            </a:ext>
          </a:extLst>
        </xdr:cNvPr>
        <xdr:cNvSpPr/>
      </xdr:nvSpPr>
      <xdr:spPr>
        <a:xfrm>
          <a:off x="8376739" y="1183824"/>
          <a:ext cx="1779814" cy="320221"/>
        </a:xfrm>
        <a:prstGeom prst="rect">
          <a:avLst/>
        </a:prstGeom>
        <a:solidFill>
          <a:srgbClr val="45ACA8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6EFB4D2F-A9D5-441D-A33B-2DBE8E2E5AD3}" type="TxLink">
            <a:rPr lang="en-US" sz="1000" b="1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Average client spend</a:t>
          </a:fld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13</xdr:col>
      <xdr:colOff>520700</xdr:colOff>
      <xdr:row>8</xdr:row>
      <xdr:rowOff>25400</xdr:rowOff>
    </xdr:from>
    <xdr:to>
      <xdr:col>16</xdr:col>
      <xdr:colOff>69850</xdr:colOff>
      <xdr:row>12</xdr:row>
      <xdr:rowOff>192326</xdr:rowOff>
    </xdr:to>
    <xdr:sp macro="" textlink="'Firm Inputs'!G17">
      <xdr:nvSpPr>
        <xdr:cNvPr id="22" name="Rectangle 21">
          <a:extLst>
            <a:ext uri="{FF2B5EF4-FFF2-40B4-BE49-F238E27FC236}">
              <a16:creationId xmlns:a16="http://schemas.microsoft.com/office/drawing/2014/main" id="{952DF604-339F-4A82-861B-053BD8B2E650}"/>
            </a:ext>
          </a:extLst>
        </xdr:cNvPr>
        <xdr:cNvSpPr/>
      </xdr:nvSpPr>
      <xdr:spPr>
        <a:xfrm>
          <a:off x="10179050" y="160020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A625CAFD-934B-486D-B43B-6D9AF1E5D68F}" type="TxLink">
            <a:rPr lang="en-US" sz="2000" b="0" i="0" u="none" strike="noStrike">
              <a:solidFill>
                <a:srgbClr val="000000"/>
              </a:solidFill>
              <a:latin typeface="&quot;Google Sans Mono&quot;"/>
              <a:ea typeface="+mn-ea"/>
              <a:cs typeface="+mn-cs"/>
            </a:rPr>
            <a:pPr marL="0" indent="0" algn="ctr"/>
            <a:t> </a:t>
          </a:fld>
          <a:endParaRPr lang="en-US" sz="2000" b="0" i="0" u="none" strike="noStrike">
            <a:solidFill>
              <a:srgbClr val="000000"/>
            </a:solidFill>
            <a:latin typeface="&quot;Google Sans Mono&quot;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527050</xdr:colOff>
      <xdr:row>5</xdr:row>
      <xdr:rowOff>185967</xdr:rowOff>
    </xdr:from>
    <xdr:to>
      <xdr:col>16</xdr:col>
      <xdr:colOff>76200</xdr:colOff>
      <xdr:row>7</xdr:row>
      <xdr:rowOff>107045</xdr:rowOff>
    </xdr:to>
    <xdr:sp macro="" textlink="'Firm Inputs'!G1">
      <xdr:nvSpPr>
        <xdr:cNvPr id="23" name="Rectangle 22">
          <a:extLst>
            <a:ext uri="{FF2B5EF4-FFF2-40B4-BE49-F238E27FC236}">
              <a16:creationId xmlns:a16="http://schemas.microsoft.com/office/drawing/2014/main" id="{DDEB3FB6-E735-415B-B127-64B040BAEEE7}"/>
            </a:ext>
          </a:extLst>
        </xdr:cNvPr>
        <xdr:cNvSpPr/>
      </xdr:nvSpPr>
      <xdr:spPr>
        <a:xfrm>
          <a:off x="10197193" y="1183824"/>
          <a:ext cx="1780721" cy="320221"/>
        </a:xfrm>
        <a:prstGeom prst="rect">
          <a:avLst/>
        </a:prstGeom>
        <a:solidFill>
          <a:srgbClr val="45ACA8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fld id="{C8B15955-75ED-4177-86BA-BC4357970738}" type="TxLink">
            <a:rPr lang="en-US" sz="1000" b="1" i="0" u="none" strike="sngStrike">
              <a:solidFill>
                <a:schemeClr val="bg1"/>
              </a:solidFill>
              <a:latin typeface="Arial"/>
              <a:cs typeface="Arial"/>
            </a:rPr>
            <a:pPr algn="ctr"/>
            <a:t> </a:t>
          </a:fld>
          <a:endParaRPr lang="en-US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337885</xdr:colOff>
      <xdr:row>13</xdr:row>
      <xdr:rowOff>50800</xdr:rowOff>
    </xdr:from>
    <xdr:to>
      <xdr:col>3</xdr:col>
      <xdr:colOff>629985</xdr:colOff>
      <xdr:row>18</xdr:row>
      <xdr:rowOff>20876</xdr:rowOff>
    </xdr:to>
    <xdr:sp macro="" textlink="'Firm Inputs'!B18">
      <xdr:nvSpPr>
        <xdr:cNvPr id="24" name="Rectangle 23">
          <a:extLst>
            <a:ext uri="{FF2B5EF4-FFF2-40B4-BE49-F238E27FC236}">
              <a16:creationId xmlns:a16="http://schemas.microsoft.com/office/drawing/2014/main" id="{9F8792CF-84BB-4711-B717-9ECA29BBE22C}"/>
            </a:ext>
          </a:extLst>
        </xdr:cNvPr>
        <xdr:cNvSpPr/>
      </xdr:nvSpPr>
      <xdr:spPr>
        <a:xfrm>
          <a:off x="1080835" y="260985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E1CEF1BA-385F-4988-BCC4-45524D62C53D}" type="TxLink">
            <a:rPr lang="en-US" sz="2000" b="0" i="0" u="none" strike="noStrike">
              <a:solidFill>
                <a:srgbClr val="000000"/>
              </a:solidFill>
              <a:latin typeface="&quot;Google Sans Mono&quot;"/>
              <a:ea typeface="+mn-ea"/>
              <a:cs typeface="+mn-cs"/>
            </a:rPr>
            <a:pPr marL="0" indent="0" algn="ctr"/>
            <a:t>$537,683,410</a:t>
          </a:fld>
          <a:endParaRPr lang="en-US" sz="2000" b="0" i="0" u="none" strike="noStrike">
            <a:solidFill>
              <a:srgbClr val="000000"/>
            </a:solidFill>
            <a:latin typeface="&quot;Google Sans Mono&quot;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668085</xdr:colOff>
      <xdr:row>13</xdr:row>
      <xdr:rowOff>50800</xdr:rowOff>
    </xdr:from>
    <xdr:to>
      <xdr:col>6</xdr:col>
      <xdr:colOff>217235</xdr:colOff>
      <xdr:row>18</xdr:row>
      <xdr:rowOff>20876</xdr:rowOff>
    </xdr:to>
    <xdr:sp macro="" textlink="'Firm Inputs'!C18">
      <xdr:nvSpPr>
        <xdr:cNvPr id="25" name="Rectangle 24">
          <a:extLst>
            <a:ext uri="{FF2B5EF4-FFF2-40B4-BE49-F238E27FC236}">
              <a16:creationId xmlns:a16="http://schemas.microsoft.com/office/drawing/2014/main" id="{26625963-E898-484F-B588-40467763EF9A}"/>
            </a:ext>
          </a:extLst>
        </xdr:cNvPr>
        <xdr:cNvSpPr/>
      </xdr:nvSpPr>
      <xdr:spPr>
        <a:xfrm>
          <a:off x="2896935" y="260985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72B89B04-CE7D-481C-B165-6E1701AB4546}" type="TxLink">
            <a:rPr lang="en-US" sz="2000" b="0" i="0" u="none" strike="noStrike">
              <a:solidFill>
                <a:srgbClr val="000000"/>
              </a:solidFill>
              <a:latin typeface="&quot;Google Sans Mono&quot;"/>
              <a:ea typeface="+mn-ea"/>
              <a:cs typeface="+mn-cs"/>
            </a:rPr>
            <a:pPr marL="0" indent="0" algn="ctr"/>
            <a:t>$954,923</a:t>
          </a:fld>
          <a:endParaRPr lang="en-US" sz="2000" b="0" i="0" u="none" strike="noStrike">
            <a:solidFill>
              <a:srgbClr val="000000"/>
            </a:solidFill>
            <a:latin typeface="&quot;Google Sans Mono&quot;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255335</xdr:colOff>
      <xdr:row>13</xdr:row>
      <xdr:rowOff>50800</xdr:rowOff>
    </xdr:from>
    <xdr:to>
      <xdr:col>8</xdr:col>
      <xdr:colOff>547435</xdr:colOff>
      <xdr:row>18</xdr:row>
      <xdr:rowOff>20876</xdr:rowOff>
    </xdr:to>
    <xdr:sp macro="" textlink="'Firm Inputs'!D18">
      <xdr:nvSpPr>
        <xdr:cNvPr id="26" name="Rectangle 25">
          <a:extLst>
            <a:ext uri="{FF2B5EF4-FFF2-40B4-BE49-F238E27FC236}">
              <a16:creationId xmlns:a16="http://schemas.microsoft.com/office/drawing/2014/main" id="{25F74279-D09C-465A-8D87-381FE07D40E0}"/>
            </a:ext>
          </a:extLst>
        </xdr:cNvPr>
        <xdr:cNvSpPr/>
      </xdr:nvSpPr>
      <xdr:spPr>
        <a:xfrm>
          <a:off x="4713035" y="260985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ABBD9CDB-2E88-43E4-9F34-48A64AC23CF0}" type="TxLink">
            <a:rPr lang="en-US" sz="2000" b="0" i="0" u="none" strike="noStrike">
              <a:solidFill>
                <a:srgbClr val="000000"/>
              </a:solidFill>
              <a:latin typeface="&quot;Google Sans Mono&quot;"/>
              <a:ea typeface="+mn-ea"/>
              <a:cs typeface="+mn-cs"/>
            </a:rPr>
            <a:pPr marL="0" indent="0" algn="ctr"/>
            <a:t>0.71%</a:t>
          </a:fld>
          <a:endParaRPr lang="en-US" sz="2000" b="0" i="0" u="none" strike="noStrike">
            <a:solidFill>
              <a:srgbClr val="000000"/>
            </a:solidFill>
            <a:latin typeface="&quot;Google Sans Mono&quot;"/>
            <a:ea typeface="+mn-ea"/>
            <a:cs typeface="+mn-cs"/>
          </a:endParaRPr>
        </a:p>
      </xdr:txBody>
    </xdr:sp>
    <xdr:clientData/>
  </xdr:twoCellAnchor>
  <xdr:twoCellAnchor editAs="absolute">
    <xdr:from>
      <xdr:col>1</xdr:col>
      <xdr:colOff>50800</xdr:colOff>
      <xdr:row>13</xdr:row>
      <xdr:rowOff>50800</xdr:rowOff>
    </xdr:from>
    <xdr:to>
      <xdr:col>1</xdr:col>
      <xdr:colOff>287088</xdr:colOff>
      <xdr:row>18</xdr:row>
      <xdr:rowOff>24644</xdr:rowOff>
    </xdr:to>
    <xdr:sp macro="" textlink="'Firm Inputs'!A18">
      <xdr:nvSpPr>
        <xdr:cNvPr id="27" name="TextBox 26">
          <a:extLst>
            <a:ext uri="{FF2B5EF4-FFF2-40B4-BE49-F238E27FC236}">
              <a16:creationId xmlns:a16="http://schemas.microsoft.com/office/drawing/2014/main" id="{A35E9FC4-5EE2-456C-B0E9-17C085AA44A7}"/>
            </a:ext>
          </a:extLst>
        </xdr:cNvPr>
        <xdr:cNvSpPr txBox="1"/>
      </xdr:nvSpPr>
      <xdr:spPr>
        <a:xfrm rot="16200000">
          <a:off x="432847" y="2970753"/>
          <a:ext cx="958094" cy="236288"/>
        </a:xfrm>
        <a:prstGeom prst="rect">
          <a:avLst/>
        </a:prstGeom>
        <a:solidFill>
          <a:srgbClr val="99A8A8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ctr">
          <a:noAutofit/>
        </a:bodyPr>
        <a:lstStyle/>
        <a:p>
          <a:pPr algn="ctr"/>
          <a:fld id="{30F85EF7-E8CD-465F-888E-D8152226AF2C}" type="TxLink">
            <a:rPr lang="en-US" sz="1000" b="1" i="0" u="none" strike="noStrike">
              <a:solidFill>
                <a:schemeClr val="bg1"/>
              </a:solidFill>
              <a:latin typeface="Arial"/>
              <a:cs typeface="Arial"/>
            </a:rPr>
            <a:pPr algn="ctr"/>
            <a:t>Average</a:t>
          </a:fld>
          <a:endParaRPr lang="en-US" sz="1000" b="1">
            <a:solidFill>
              <a:schemeClr val="bg1"/>
            </a:solidFill>
          </a:endParaRPr>
        </a:p>
      </xdr:txBody>
    </xdr:sp>
    <xdr:clientData/>
  </xdr:twoCellAnchor>
  <xdr:twoCellAnchor>
    <xdr:from>
      <xdr:col>8</xdr:col>
      <xdr:colOff>591885</xdr:colOff>
      <xdr:row>13</xdr:row>
      <xdr:rowOff>50800</xdr:rowOff>
    </xdr:from>
    <xdr:to>
      <xdr:col>11</xdr:col>
      <xdr:colOff>141035</xdr:colOff>
      <xdr:row>18</xdr:row>
      <xdr:rowOff>20876</xdr:rowOff>
    </xdr:to>
    <xdr:sp macro="" textlink="'Firm Inputs'!E18">
      <xdr:nvSpPr>
        <xdr:cNvPr id="28" name="Rectangle 27">
          <a:extLst>
            <a:ext uri="{FF2B5EF4-FFF2-40B4-BE49-F238E27FC236}">
              <a16:creationId xmlns:a16="http://schemas.microsoft.com/office/drawing/2014/main" id="{CBE73838-B449-418D-AA2E-C5BB9946F858}"/>
            </a:ext>
          </a:extLst>
        </xdr:cNvPr>
        <xdr:cNvSpPr/>
      </xdr:nvSpPr>
      <xdr:spPr>
        <a:xfrm>
          <a:off x="6535485" y="260985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0A6168FB-A16A-4FB9-8DC2-0AF6CEABEE3D}" type="TxLink">
            <a:rPr lang="en-US" sz="2000" b="0" i="0" u="none" strike="noStrike">
              <a:solidFill>
                <a:srgbClr val="000000"/>
              </a:solidFill>
              <a:latin typeface="&quot;Google Sans Mono&quot;"/>
              <a:ea typeface="+mn-ea"/>
              <a:cs typeface="+mn-cs"/>
            </a:rPr>
            <a:pPr marL="0" indent="0" algn="ctr"/>
            <a:t>403</a:t>
          </a:fld>
          <a:endParaRPr lang="en-US" sz="2000" b="0" i="0" u="none" strike="noStrike">
            <a:solidFill>
              <a:srgbClr val="000000"/>
            </a:solidFill>
            <a:latin typeface="&quot;Google Sans Mono&quot;"/>
            <a:ea typeface="+mn-ea"/>
            <a:cs typeface="+mn-cs"/>
          </a:endParaRPr>
        </a:p>
      </xdr:txBody>
    </xdr:sp>
    <xdr:clientData/>
  </xdr:twoCellAnchor>
  <xdr:twoCellAnchor>
    <xdr:from>
      <xdr:col>11</xdr:col>
      <xdr:colOff>179135</xdr:colOff>
      <xdr:row>13</xdr:row>
      <xdr:rowOff>50800</xdr:rowOff>
    </xdr:from>
    <xdr:to>
      <xdr:col>13</xdr:col>
      <xdr:colOff>471235</xdr:colOff>
      <xdr:row>18</xdr:row>
      <xdr:rowOff>20876</xdr:rowOff>
    </xdr:to>
    <xdr:sp macro="" textlink="'Firm Inputs'!F18">
      <xdr:nvSpPr>
        <xdr:cNvPr id="29" name="Rectangle 28">
          <a:extLst>
            <a:ext uri="{FF2B5EF4-FFF2-40B4-BE49-F238E27FC236}">
              <a16:creationId xmlns:a16="http://schemas.microsoft.com/office/drawing/2014/main" id="{5484AE49-04EA-43E6-A766-282EB2ECD6F5}"/>
            </a:ext>
          </a:extLst>
        </xdr:cNvPr>
        <xdr:cNvSpPr/>
      </xdr:nvSpPr>
      <xdr:spPr>
        <a:xfrm>
          <a:off x="8351585" y="260985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7898762B-8626-4DCE-A463-1DE173C199DE}" type="TxLink">
            <a:rPr lang="en-US" sz="2000" b="0" i="0" u="none" strike="noStrike">
              <a:solidFill>
                <a:srgbClr val="000000"/>
              </a:solidFill>
              <a:latin typeface="&quot;Google Sans Mono&quot;"/>
              <a:ea typeface="+mn-ea"/>
              <a:cs typeface="+mn-cs"/>
            </a:rPr>
            <a:pPr marL="0" indent="0" algn="ctr"/>
            <a:t>$9,489</a:t>
          </a:fld>
          <a:endParaRPr lang="en-US" sz="2000" b="0" i="0" u="none" strike="noStrike">
            <a:solidFill>
              <a:srgbClr val="000000"/>
            </a:solidFill>
            <a:latin typeface="&quot;Google Sans Mono&quot;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515685</xdr:colOff>
      <xdr:row>13</xdr:row>
      <xdr:rowOff>50800</xdr:rowOff>
    </xdr:from>
    <xdr:to>
      <xdr:col>16</xdr:col>
      <xdr:colOff>64835</xdr:colOff>
      <xdr:row>18</xdr:row>
      <xdr:rowOff>20876</xdr:rowOff>
    </xdr:to>
    <xdr:sp macro="" textlink="'Firm Inputs'!G18">
      <xdr:nvSpPr>
        <xdr:cNvPr id="30" name="Rectangle 29">
          <a:extLst>
            <a:ext uri="{FF2B5EF4-FFF2-40B4-BE49-F238E27FC236}">
              <a16:creationId xmlns:a16="http://schemas.microsoft.com/office/drawing/2014/main" id="{B6A4087C-E055-4E82-8C1B-D236EE374AE1}"/>
            </a:ext>
          </a:extLst>
        </xdr:cNvPr>
        <xdr:cNvSpPr/>
      </xdr:nvSpPr>
      <xdr:spPr>
        <a:xfrm>
          <a:off x="10174035" y="2609850"/>
          <a:ext cx="1778000" cy="954326"/>
        </a:xfrm>
        <a:prstGeom prst="rect">
          <a:avLst/>
        </a:prstGeom>
        <a:solidFill>
          <a:srgbClr val="F0F0F0"/>
        </a:solidFill>
        <a:ln w="3175"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fld id="{3F83E59D-6C23-4056-9858-9C5C6F83D1D1}" type="TxLink">
            <a:rPr lang="en-US" sz="2000" b="0" i="0" u="none" strike="noStrike">
              <a:solidFill>
                <a:srgbClr val="000000"/>
              </a:solidFill>
              <a:latin typeface="&quot;Google Sans Mono&quot;"/>
              <a:ea typeface="+mn-ea"/>
              <a:cs typeface="+mn-cs"/>
            </a:rPr>
            <a:pPr marL="0" indent="0" algn="ctr"/>
            <a:t> </a:t>
          </a:fld>
          <a:endParaRPr lang="en-US" sz="2000" b="0" i="0" u="none" strike="noStrike">
            <a:solidFill>
              <a:srgbClr val="000000"/>
            </a:solidFill>
            <a:latin typeface="&quot;Google Sans Mono&quot;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50800</xdr:colOff>
      <xdr:row>18</xdr:row>
      <xdr:rowOff>114300</xdr:rowOff>
    </xdr:from>
    <xdr:to>
      <xdr:col>16</xdr:col>
      <xdr:colOff>95250</xdr:colOff>
      <xdr:row>19</xdr:row>
      <xdr:rowOff>25400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A3B421AB-508A-5069-8B46-31353B4E27A4}"/>
            </a:ext>
          </a:extLst>
        </xdr:cNvPr>
        <xdr:cNvSpPr/>
      </xdr:nvSpPr>
      <xdr:spPr>
        <a:xfrm>
          <a:off x="793750" y="3657600"/>
          <a:ext cx="11188700" cy="107950"/>
        </a:xfrm>
        <a:prstGeom prst="rect">
          <a:avLst/>
        </a:prstGeom>
        <a:solidFill>
          <a:srgbClr val="215B94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145141</xdr:colOff>
          <xdr:row>11</xdr:row>
          <xdr:rowOff>190498</xdr:rowOff>
        </xdr:from>
        <xdr:to>
          <xdr:col>4</xdr:col>
          <xdr:colOff>17233</xdr:colOff>
          <xdr:row>12</xdr:row>
          <xdr:rowOff>156027</xdr:rowOff>
        </xdr:to>
        <xdr:pic>
          <xdr:nvPicPr>
            <xdr:cNvPr id="6" name="Picture 5">
              <a:extLst>
                <a:ext uri="{FF2B5EF4-FFF2-40B4-BE49-F238E27FC236}">
                  <a16:creationId xmlns:a16="http://schemas.microsoft.com/office/drawing/2014/main" id="{E881F98C-EE76-0F22-596B-2D6D643DB07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Varianace!$B$3" spid="_x0000_s2281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2376712" y="2385784"/>
              <a:ext cx="615950" cy="165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478969</xdr:colOff>
          <xdr:row>11</xdr:row>
          <xdr:rowOff>190498</xdr:rowOff>
        </xdr:from>
        <xdr:to>
          <xdr:col>6</xdr:col>
          <xdr:colOff>351062</xdr:colOff>
          <xdr:row>12</xdr:row>
          <xdr:rowOff>156027</xdr:rowOff>
        </xdr:to>
        <xdr:pic>
          <xdr:nvPicPr>
            <xdr:cNvPr id="7" name="Picture 6">
              <a:extLst>
                <a:ext uri="{FF2B5EF4-FFF2-40B4-BE49-F238E27FC236}">
                  <a16:creationId xmlns:a16="http://schemas.microsoft.com/office/drawing/2014/main" id="{2A5C6B1F-7059-43CE-81EB-1CF5CB396BF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Varianace!$C$3" spid="_x0000_s2282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4198255" y="2385784"/>
              <a:ext cx="615950" cy="165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68941</xdr:colOff>
          <xdr:row>11</xdr:row>
          <xdr:rowOff>190498</xdr:rowOff>
        </xdr:from>
        <xdr:to>
          <xdr:col>8</xdr:col>
          <xdr:colOff>684891</xdr:colOff>
          <xdr:row>12</xdr:row>
          <xdr:rowOff>156027</xdr:rowOff>
        </xdr:to>
        <xdr:pic>
          <xdr:nvPicPr>
            <xdr:cNvPr id="33" name="Picture 32">
              <a:extLst>
                <a:ext uri="{FF2B5EF4-FFF2-40B4-BE49-F238E27FC236}">
                  <a16:creationId xmlns:a16="http://schemas.microsoft.com/office/drawing/2014/main" id="{CAC08B54-4C17-4068-8623-3C6A2078A12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Varianace!$D$3" spid="_x0000_s2283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6019798" y="2385784"/>
              <a:ext cx="615950" cy="165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402770</xdr:colOff>
          <xdr:row>11</xdr:row>
          <xdr:rowOff>190498</xdr:rowOff>
        </xdr:from>
        <xdr:to>
          <xdr:col>11</xdr:col>
          <xdr:colOff>274862</xdr:colOff>
          <xdr:row>12</xdr:row>
          <xdr:rowOff>156027</xdr:rowOff>
        </xdr:to>
        <xdr:pic>
          <xdr:nvPicPr>
            <xdr:cNvPr id="34" name="Picture 33">
              <a:extLst>
                <a:ext uri="{FF2B5EF4-FFF2-40B4-BE49-F238E27FC236}">
                  <a16:creationId xmlns:a16="http://schemas.microsoft.com/office/drawing/2014/main" id="{DCD44435-DD84-4BB5-81DA-8E751301FAB9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Varianace!$E$3" spid="_x0000_s2284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7841341" y="2385784"/>
              <a:ext cx="615950" cy="165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736596</xdr:colOff>
          <xdr:row>11</xdr:row>
          <xdr:rowOff>190498</xdr:rowOff>
        </xdr:from>
        <xdr:to>
          <xdr:col>13</xdr:col>
          <xdr:colOff>608689</xdr:colOff>
          <xdr:row>12</xdr:row>
          <xdr:rowOff>156027</xdr:rowOff>
        </xdr:to>
        <xdr:pic>
          <xdr:nvPicPr>
            <xdr:cNvPr id="35" name="Picture 34">
              <a:extLst>
                <a:ext uri="{FF2B5EF4-FFF2-40B4-BE49-F238E27FC236}">
                  <a16:creationId xmlns:a16="http://schemas.microsoft.com/office/drawing/2014/main" id="{5CADDDF3-6A6A-4C0C-BAEB-280321624C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Varianace!$F$3" spid="_x0000_s2285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9662882" y="2385784"/>
              <a:ext cx="615950" cy="165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 editAs="oneCell">
    <xdr:from>
      <xdr:col>11</xdr:col>
      <xdr:colOff>186090</xdr:colOff>
      <xdr:row>38</xdr:row>
      <xdr:rowOff>54274</xdr:rowOff>
    </xdr:from>
    <xdr:to>
      <xdr:col>16</xdr:col>
      <xdr:colOff>153522</xdr:colOff>
      <xdr:row>40</xdr:row>
      <xdr:rowOff>119401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B75CFEA-D1F7-6D00-3BF1-0B442791F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1218" y="7446325"/>
          <a:ext cx="4037945" cy="455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0E2841"/>
    </a:dk2>
    <a:lt2>
      <a:srgbClr val="E8E8E8"/>
    </a:lt2>
    <a:accent1>
      <a:srgbClr val="156082"/>
    </a:accent1>
    <a:accent2>
      <a:srgbClr val="E97132"/>
    </a:accent2>
    <a:accent3>
      <a:srgbClr val="196B24"/>
    </a:accent3>
    <a:accent4>
      <a:srgbClr val="0F9ED5"/>
    </a:accent4>
    <a:accent5>
      <a:srgbClr val="A02B93"/>
    </a:accent5>
    <a:accent6>
      <a:srgbClr val="4EA72E"/>
    </a:accent6>
    <a:hlink>
      <a:srgbClr val="467886"/>
    </a:hlink>
    <a:folHlink>
      <a:srgbClr val="96607D"/>
    </a:folHlink>
  </a:clrScheme>
  <a:fontScheme name="Office">
    <a:majorFont>
      <a:latin typeface="Aptos Display" panose="0211000402020202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Aptos Narrow" panose="0211000402020202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  <a:ln w="2540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oom.com/share/d953d8ecb4a045358209e5ffc32e3723?sid=1d88204c-b5fb-414d-adc2-65df06094dca" TargetMode="External"/><Relationship Id="rId2" Type="http://schemas.openxmlformats.org/officeDocument/2006/relationships/hyperlink" Target="https://smartkx.io/" TargetMode="External"/><Relationship Id="rId1" Type="http://schemas.openxmlformats.org/officeDocument/2006/relationships/hyperlink" Target="mailto:team@smartkx.io?subject=dashboard%20feedbac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D6AD5-FAE2-4244-9EF9-9E3BFF887081}">
  <dimension ref="A2:B17"/>
  <sheetViews>
    <sheetView zoomScale="160" zoomScaleNormal="160" workbookViewId="0">
      <selection activeCell="B17" sqref="B17"/>
    </sheetView>
  </sheetViews>
  <sheetFormatPr defaultColWidth="11.42578125" defaultRowHeight="12.75"/>
  <sheetData>
    <row r="2" spans="1:2">
      <c r="A2" s="5" t="s">
        <v>27</v>
      </c>
    </row>
    <row r="4" spans="1:2">
      <c r="A4" s="24" t="s">
        <v>28</v>
      </c>
    </row>
    <row r="6" spans="1:2">
      <c r="A6" s="5" t="s">
        <v>29</v>
      </c>
    </row>
    <row r="8" spans="1:2">
      <c r="B8" s="5" t="s">
        <v>30</v>
      </c>
    </row>
    <row r="10" spans="1:2">
      <c r="B10" s="5" t="s">
        <v>31</v>
      </c>
    </row>
    <row r="12" spans="1:2">
      <c r="B12" s="24" t="s">
        <v>32</v>
      </c>
    </row>
    <row r="15" spans="1:2">
      <c r="A15" s="5" t="s">
        <v>33</v>
      </c>
    </row>
    <row r="17" spans="2:2">
      <c r="B17" s="24" t="s">
        <v>34</v>
      </c>
    </row>
  </sheetData>
  <hyperlinks>
    <hyperlink ref="B12" r:id="rId1" xr:uid="{8EC3EB21-4305-924E-8F8A-04EAF4810664}"/>
    <hyperlink ref="B17" r:id="rId2" xr:uid="{5F91AF2D-FC9D-C44E-971B-F86A1CFA2D6F}"/>
    <hyperlink ref="A4" r:id="rId3" xr:uid="{8D0114D1-2DD1-B64B-BEAC-7B3BEE5BC4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02"/>
  <sheetViews>
    <sheetView showGridLines="0" zoomScale="123" zoomScaleNormal="123" workbookViewId="0">
      <selection activeCell="A22" sqref="A22"/>
    </sheetView>
  </sheetViews>
  <sheetFormatPr defaultColWidth="12.7109375" defaultRowHeight="15.75" customHeight="1"/>
  <cols>
    <col min="1" max="2" width="28.85546875" customWidth="1"/>
    <col min="3" max="3" width="21.42578125" customWidth="1"/>
    <col min="4" max="5" width="26.85546875" customWidth="1"/>
    <col min="6" max="7" width="27.140625" customWidth="1"/>
  </cols>
  <sheetData>
    <row r="1" spans="1:7" ht="15.75" customHeight="1">
      <c r="A1" s="8" t="s">
        <v>9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/>
    </row>
    <row r="2" spans="1:7" ht="15.75" customHeight="1">
      <c r="A2" s="8" t="s">
        <v>10</v>
      </c>
      <c r="B2" s="10">
        <v>500000000</v>
      </c>
      <c r="C2" s="11">
        <v>937500</v>
      </c>
      <c r="D2" s="12">
        <f>IF(OR(C2="", B2=""), NA(), C2*4/B2)</f>
        <v>7.4999999999999997E-3</v>
      </c>
      <c r="E2" s="13">
        <v>400</v>
      </c>
      <c r="F2" s="14">
        <f>IF(AND(C2&lt;&gt;"", E2&lt;&gt;""), C2*4/E2, NA())</f>
        <v>9375</v>
      </c>
      <c r="G2" s="15"/>
    </row>
    <row r="3" spans="1:7" ht="15.75" customHeight="1">
      <c r="A3" s="8" t="s">
        <v>11</v>
      </c>
      <c r="B3" s="10"/>
      <c r="C3" s="11"/>
      <c r="D3" s="12" t="e">
        <f t="shared" ref="D3:D13" si="0">IF(OR(C3="", B3=""), NA(), C3*4/B3)</f>
        <v>#N/A</v>
      </c>
      <c r="E3" s="13"/>
      <c r="F3" s="14" t="e">
        <f t="shared" ref="F3:F13" si="1">IF(AND(C3&lt;&gt;"", E3&lt;&gt;""), C3*4/E3, NA())</f>
        <v>#N/A</v>
      </c>
      <c r="G3" s="15"/>
    </row>
    <row r="4" spans="1:7" ht="15.75" customHeight="1">
      <c r="A4" s="8" t="s">
        <v>12</v>
      </c>
      <c r="B4" s="10"/>
      <c r="C4" s="11"/>
      <c r="D4" s="12" t="e">
        <f t="shared" si="0"/>
        <v>#N/A</v>
      </c>
      <c r="E4" s="13"/>
      <c r="F4" s="14" t="e">
        <f t="shared" si="1"/>
        <v>#N/A</v>
      </c>
      <c r="G4" s="15"/>
    </row>
    <row r="5" spans="1:7" ht="15.75" customHeight="1">
      <c r="A5" s="8" t="s">
        <v>13</v>
      </c>
      <c r="B5" s="10">
        <v>575366819</v>
      </c>
      <c r="C5" s="11">
        <v>972345</v>
      </c>
      <c r="D5" s="12">
        <f t="shared" si="0"/>
        <v>6.7598267254267925E-3</v>
      </c>
      <c r="E5" s="13">
        <v>405</v>
      </c>
      <c r="F5" s="14">
        <f t="shared" si="1"/>
        <v>9603.4074074074069</v>
      </c>
      <c r="G5" s="15"/>
    </row>
    <row r="6" spans="1:7" ht="15.75" customHeight="1">
      <c r="A6" s="8" t="s">
        <v>14</v>
      </c>
      <c r="B6" s="10"/>
      <c r="C6" s="11"/>
      <c r="D6" s="12" t="e">
        <f t="shared" si="0"/>
        <v>#N/A</v>
      </c>
      <c r="E6" s="13"/>
      <c r="F6" s="14" t="e">
        <f t="shared" si="1"/>
        <v>#N/A</v>
      </c>
      <c r="G6" s="15"/>
    </row>
    <row r="7" spans="1:7" ht="15.75" customHeight="1">
      <c r="A7" s="8" t="s">
        <v>15</v>
      </c>
      <c r="B7" s="10"/>
      <c r="C7" s="11"/>
      <c r="D7" s="12" t="e">
        <f t="shared" si="0"/>
        <v>#N/A</v>
      </c>
      <c r="E7" s="13"/>
      <c r="F7" s="14" t="e">
        <f t="shared" si="1"/>
        <v>#N/A</v>
      </c>
      <c r="G7" s="15"/>
    </row>
    <row r="8" spans="1:7" ht="15.75" customHeight="1">
      <c r="A8" s="8" t="s">
        <v>16</v>
      </c>
      <c r="B8" s="10"/>
      <c r="C8" s="11"/>
      <c r="D8" s="12" t="e">
        <f t="shared" si="0"/>
        <v>#N/A</v>
      </c>
      <c r="E8" s="13"/>
      <c r="F8" s="14" t="e">
        <f t="shared" si="1"/>
        <v>#N/A</v>
      </c>
      <c r="G8" s="15"/>
    </row>
    <row r="9" spans="1:7" ht="15.75" customHeight="1">
      <c r="A9" s="8" t="s">
        <v>17</v>
      </c>
      <c r="B9" s="10"/>
      <c r="C9" s="11"/>
      <c r="D9" s="12" t="e">
        <f t="shared" si="0"/>
        <v>#N/A</v>
      </c>
      <c r="E9" s="13"/>
      <c r="F9" s="14" t="e">
        <f t="shared" si="1"/>
        <v>#N/A</v>
      </c>
      <c r="G9" s="15"/>
    </row>
    <row r="10" spans="1:7" ht="15.75" customHeight="1">
      <c r="A10" s="8" t="s">
        <v>18</v>
      </c>
      <c r="B10" s="10"/>
      <c r="C10" s="11"/>
      <c r="D10" s="12" t="e">
        <f t="shared" si="0"/>
        <v>#N/A</v>
      </c>
      <c r="E10" s="13"/>
      <c r="F10" s="14" t="e">
        <f t="shared" si="1"/>
        <v>#N/A</v>
      </c>
      <c r="G10" s="15"/>
    </row>
    <row r="11" spans="1:7" ht="15.75" customHeight="1">
      <c r="A11" s="8" t="s">
        <v>19</v>
      </c>
      <c r="B11" s="10"/>
      <c r="C11" s="11"/>
      <c r="D11" s="12" t="e">
        <f t="shared" si="0"/>
        <v>#N/A</v>
      </c>
      <c r="E11" s="13"/>
      <c r="F11" s="14" t="e">
        <f t="shared" si="1"/>
        <v>#N/A</v>
      </c>
      <c r="G11" s="15"/>
    </row>
    <row r="12" spans="1:7" ht="15.75" customHeight="1">
      <c r="A12" s="8" t="s">
        <v>20</v>
      </c>
      <c r="B12" s="10"/>
      <c r="C12" s="11"/>
      <c r="D12" s="12" t="e">
        <f t="shared" si="0"/>
        <v>#N/A</v>
      </c>
      <c r="E12" s="13"/>
      <c r="F12" s="14" t="e">
        <f t="shared" si="1"/>
        <v>#N/A</v>
      </c>
      <c r="G12" s="15"/>
    </row>
    <row r="13" spans="1:7" ht="15.75" customHeight="1">
      <c r="A13" s="8" t="s">
        <v>21</v>
      </c>
      <c r="B13" s="10"/>
      <c r="C13" s="11"/>
      <c r="D13" s="12" t="e">
        <f t="shared" si="0"/>
        <v>#N/A</v>
      </c>
      <c r="E13" s="13"/>
      <c r="F13" s="14" t="e">
        <f t="shared" si="1"/>
        <v>#N/A</v>
      </c>
      <c r="G13" s="15"/>
    </row>
    <row r="14" spans="1:7" ht="15.75" customHeight="1">
      <c r="D14" s="3"/>
      <c r="F14" s="4"/>
      <c r="G14" s="2"/>
    </row>
    <row r="15" spans="1:7" ht="15.75" customHeight="1">
      <c r="D15" s="3"/>
      <c r="F15" s="4"/>
      <c r="G15" s="2"/>
    </row>
    <row r="16" spans="1:7" ht="15.75" customHeight="1">
      <c r="G16" s="2"/>
    </row>
    <row r="17" spans="1:7" ht="15.75" customHeight="1">
      <c r="A17" s="8" t="s">
        <v>7</v>
      </c>
      <c r="B17" s="16" cm="1">
        <f t="array" ref="B17">_xlfn.XLOOKUP(TRUE, ISBLANK(B2:B13) &lt;&gt; TRUE,B2:B13,,0,-1)</f>
        <v>575366819</v>
      </c>
      <c r="C17" s="16" cm="1">
        <f t="array" ref="C17">_xlfn.XLOOKUP(TRUE, ISBLANK(C2:C13) &lt;&gt; TRUE,C2:C13,,0,-1)</f>
        <v>972345</v>
      </c>
      <c r="D17" s="17" cm="1">
        <f t="array" ref="D17">_xlfn.XLOOKUP(TRUE, (D2:D5 &lt;&gt; ""), D2:D5,,0,-1)</f>
        <v>6.7598267254267925E-3</v>
      </c>
      <c r="E17" s="18" cm="1">
        <f t="array" ref="E17">_xlfn.XLOOKUP(TRUE, ISBLANK(E2:E13) &lt;&gt; TRUE,E2:E13,,0,-1)</f>
        <v>405</v>
      </c>
      <c r="F17" s="16" cm="1">
        <f t="array" ref="F17">_xlfn.XLOOKUP(TRUE, (F2:F5 &lt;&gt; ""), F2:F5,,0,-1)</f>
        <v>9603.4074074074069</v>
      </c>
      <c r="G17" s="19"/>
    </row>
    <row r="18" spans="1:7" ht="15.75" customHeight="1">
      <c r="A18" s="8" t="s">
        <v>8</v>
      </c>
      <c r="B18" s="14">
        <f t="shared" ref="B18:E18" si="2">AVERAGE(B2:B13)</f>
        <v>537683409.5</v>
      </c>
      <c r="C18" s="14">
        <f t="shared" si="2"/>
        <v>954922.5</v>
      </c>
      <c r="D18" s="12" cm="1">
        <f t="array" ref="D18">AVERAGE(IF(ISNUMBER(D2:D13), D2:D13))</f>
        <v>7.1299133627133957E-3</v>
      </c>
      <c r="E18" s="20">
        <f t="shared" si="2"/>
        <v>402.5</v>
      </c>
      <c r="F18" s="16" cm="1">
        <f t="array" ref="F18">AVERAGE(IF(ISNUMBER(F2:F13), F2:F13))</f>
        <v>9489.2037037037044</v>
      </c>
      <c r="G18" s="15"/>
    </row>
    <row r="19" spans="1:7" ht="15.75" customHeight="1">
      <c r="G19" s="2"/>
    </row>
    <row r="20" spans="1:7" ht="15.75" customHeight="1">
      <c r="G20" s="2"/>
    </row>
    <row r="21" spans="1:7" ht="15.75" customHeight="1">
      <c r="G21" s="2"/>
    </row>
    <row r="22" spans="1:7" ht="15.75" customHeight="1">
      <c r="A22" s="23" t="s">
        <v>26</v>
      </c>
      <c r="G22" s="2"/>
    </row>
    <row r="23" spans="1:7" ht="15.75" customHeight="1">
      <c r="G23" s="2"/>
    </row>
    <row r="24" spans="1:7" ht="15.75" customHeight="1">
      <c r="G24" s="2"/>
    </row>
    <row r="25" spans="1:7" ht="15.75" customHeight="1">
      <c r="G25" s="2"/>
    </row>
    <row r="26" spans="1:7" ht="15.75" customHeight="1">
      <c r="G26" s="2"/>
    </row>
    <row r="27" spans="1:7" ht="12.75">
      <c r="G27" s="2"/>
    </row>
    <row r="28" spans="1:7" ht="12.75">
      <c r="G28" s="2"/>
    </row>
    <row r="29" spans="1:7" ht="12.75">
      <c r="A29" s="1"/>
      <c r="G29" s="2"/>
    </row>
    <row r="30" spans="1:7" ht="12.75">
      <c r="G30" s="2"/>
    </row>
    <row r="31" spans="1:7" ht="12.75">
      <c r="G31" s="2"/>
    </row>
    <row r="32" spans="1:7" ht="12.75">
      <c r="G32" s="2"/>
    </row>
    <row r="33" spans="7:7" ht="12.75">
      <c r="G33" s="2"/>
    </row>
    <row r="34" spans="7:7" ht="12.75">
      <c r="G34" s="2"/>
    </row>
    <row r="35" spans="7:7" ht="12.75">
      <c r="G35" s="2"/>
    </row>
    <row r="36" spans="7:7" ht="12.75">
      <c r="G36" s="2"/>
    </row>
    <row r="37" spans="7:7" ht="12.75">
      <c r="G37" s="2"/>
    </row>
    <row r="38" spans="7:7" ht="12.75">
      <c r="G38" s="2"/>
    </row>
    <row r="39" spans="7:7" ht="12.75">
      <c r="G39" s="2"/>
    </row>
    <row r="40" spans="7:7" ht="12.75">
      <c r="G40" s="2"/>
    </row>
    <row r="41" spans="7:7" ht="12.75">
      <c r="G41" s="2"/>
    </row>
    <row r="42" spans="7:7" ht="12.75">
      <c r="G42" s="2"/>
    </row>
    <row r="43" spans="7:7" ht="12.75">
      <c r="G43" s="2"/>
    </row>
    <row r="44" spans="7:7" ht="12.75">
      <c r="G44" s="2"/>
    </row>
    <row r="45" spans="7:7" ht="12.75">
      <c r="G45" s="2"/>
    </row>
    <row r="46" spans="7:7" ht="12.75">
      <c r="G46" s="2"/>
    </row>
    <row r="47" spans="7:7" ht="12.75">
      <c r="G47" s="2"/>
    </row>
    <row r="48" spans="7:7" ht="12.75">
      <c r="G48" s="2"/>
    </row>
    <row r="49" spans="7:7" ht="12.75">
      <c r="G49" s="2"/>
    </row>
    <row r="50" spans="7:7" ht="12.75">
      <c r="G50" s="2"/>
    </row>
    <row r="51" spans="7:7" ht="12.75">
      <c r="G51" s="2"/>
    </row>
    <row r="52" spans="7:7" ht="12.75">
      <c r="G52" s="2"/>
    </row>
    <row r="53" spans="7:7" ht="12.75">
      <c r="G53" s="2"/>
    </row>
    <row r="54" spans="7:7" ht="12.75">
      <c r="G54" s="2"/>
    </row>
    <row r="55" spans="7:7" ht="12.75">
      <c r="G55" s="2"/>
    </row>
    <row r="56" spans="7:7" ht="12.75">
      <c r="G56" s="2"/>
    </row>
    <row r="57" spans="7:7" ht="12.75">
      <c r="G57" s="2"/>
    </row>
    <row r="58" spans="7:7" ht="12.75">
      <c r="G58" s="2"/>
    </row>
    <row r="59" spans="7:7" ht="12.75">
      <c r="G59" s="2"/>
    </row>
    <row r="60" spans="7:7" ht="12.75">
      <c r="G60" s="2"/>
    </row>
    <row r="61" spans="7:7" ht="12.75">
      <c r="G61" s="2"/>
    </row>
    <row r="62" spans="7:7" ht="12.75">
      <c r="G62" s="2"/>
    </row>
    <row r="63" spans="7:7" ht="12.75">
      <c r="G63" s="2"/>
    </row>
    <row r="64" spans="7:7" ht="12.75">
      <c r="G64" s="2"/>
    </row>
    <row r="65" spans="7:7" ht="12.75">
      <c r="G65" s="2"/>
    </row>
    <row r="66" spans="7:7" ht="12.75">
      <c r="G66" s="2"/>
    </row>
    <row r="67" spans="7:7" ht="12.75">
      <c r="G67" s="2"/>
    </row>
    <row r="68" spans="7:7" ht="12.75">
      <c r="G68" s="2"/>
    </row>
    <row r="69" spans="7:7" ht="12.75">
      <c r="G69" s="2"/>
    </row>
    <row r="70" spans="7:7" ht="12.75">
      <c r="G70" s="2"/>
    </row>
    <row r="71" spans="7:7" ht="12.75">
      <c r="G71" s="2"/>
    </row>
    <row r="72" spans="7:7" ht="12.75">
      <c r="G72" s="2"/>
    </row>
    <row r="73" spans="7:7" ht="12.75">
      <c r="G73" s="2"/>
    </row>
    <row r="74" spans="7:7" ht="12.75">
      <c r="G74" s="2"/>
    </row>
    <row r="75" spans="7:7" ht="12.75">
      <c r="G75" s="2"/>
    </row>
    <row r="76" spans="7:7" ht="12.75">
      <c r="G76" s="2"/>
    </row>
    <row r="77" spans="7:7" ht="12.75">
      <c r="G77" s="2"/>
    </row>
    <row r="78" spans="7:7" ht="12.75">
      <c r="G78" s="2"/>
    </row>
    <row r="79" spans="7:7" ht="12.75">
      <c r="G79" s="2"/>
    </row>
    <row r="80" spans="7:7" ht="12.75">
      <c r="G80" s="2"/>
    </row>
    <row r="81" spans="7:7" ht="12.75">
      <c r="G81" s="2"/>
    </row>
    <row r="82" spans="7:7" ht="12.75">
      <c r="G82" s="2"/>
    </row>
    <row r="83" spans="7:7" ht="12.75">
      <c r="G83" s="2"/>
    </row>
    <row r="84" spans="7:7" ht="12.75">
      <c r="G84" s="2"/>
    </row>
    <row r="85" spans="7:7" ht="12.75">
      <c r="G85" s="2"/>
    </row>
    <row r="86" spans="7:7" ht="12.75">
      <c r="G86" s="2"/>
    </row>
    <row r="87" spans="7:7" ht="12.75">
      <c r="G87" s="2"/>
    </row>
    <row r="88" spans="7:7" ht="12.75">
      <c r="G88" s="2"/>
    </row>
    <row r="89" spans="7:7" ht="12.75">
      <c r="G89" s="2"/>
    </row>
    <row r="90" spans="7:7" ht="12.75">
      <c r="G90" s="2"/>
    </row>
    <row r="91" spans="7:7" ht="12.75">
      <c r="G91" s="2"/>
    </row>
    <row r="92" spans="7:7" ht="12.75">
      <c r="G92" s="2"/>
    </row>
    <row r="93" spans="7:7" ht="12.75">
      <c r="G93" s="2"/>
    </row>
    <row r="94" spans="7:7" ht="12.75">
      <c r="G94" s="2"/>
    </row>
    <row r="95" spans="7:7" ht="12.75">
      <c r="G95" s="2"/>
    </row>
    <row r="96" spans="7:7" ht="12.75">
      <c r="G96" s="2"/>
    </row>
    <row r="97" spans="7:7" ht="12.75">
      <c r="G97" s="2"/>
    </row>
    <row r="98" spans="7:7" ht="12.75">
      <c r="G98" s="2"/>
    </row>
    <row r="99" spans="7:7" ht="12.75">
      <c r="G99" s="2"/>
    </row>
    <row r="100" spans="7:7" ht="12.75">
      <c r="G100" s="2"/>
    </row>
    <row r="101" spans="7:7" ht="12.75">
      <c r="G101" s="2"/>
    </row>
    <row r="102" spans="7:7" ht="12.75">
      <c r="G102" s="2"/>
    </row>
    <row r="103" spans="7:7" ht="12.75">
      <c r="G103" s="2"/>
    </row>
    <row r="104" spans="7:7" ht="12.75">
      <c r="G104" s="2"/>
    </row>
    <row r="105" spans="7:7" ht="12.75">
      <c r="G105" s="2"/>
    </row>
    <row r="106" spans="7:7" ht="12.75">
      <c r="G106" s="2"/>
    </row>
    <row r="107" spans="7:7" ht="12.75">
      <c r="G107" s="2"/>
    </row>
    <row r="108" spans="7:7" ht="12.75">
      <c r="G108" s="2"/>
    </row>
    <row r="109" spans="7:7" ht="12.75">
      <c r="G109" s="2"/>
    </row>
    <row r="110" spans="7:7" ht="12.75">
      <c r="G110" s="2"/>
    </row>
    <row r="111" spans="7:7" ht="12.75">
      <c r="G111" s="2"/>
    </row>
    <row r="112" spans="7:7" ht="12.75">
      <c r="G112" s="2"/>
    </row>
    <row r="113" spans="7:7" ht="12.75">
      <c r="G113" s="2"/>
    </row>
    <row r="114" spans="7:7" ht="12.75">
      <c r="G114" s="2"/>
    </row>
    <row r="115" spans="7:7" ht="12.75">
      <c r="G115" s="2"/>
    </row>
    <row r="116" spans="7:7" ht="12.75">
      <c r="G116" s="2"/>
    </row>
    <row r="117" spans="7:7" ht="12.75">
      <c r="G117" s="2"/>
    </row>
    <row r="118" spans="7:7" ht="12.75">
      <c r="G118" s="2"/>
    </row>
    <row r="119" spans="7:7" ht="12.75">
      <c r="G119" s="2"/>
    </row>
    <row r="120" spans="7:7" ht="12.75">
      <c r="G120" s="2"/>
    </row>
    <row r="121" spans="7:7" ht="12.75">
      <c r="G121" s="2"/>
    </row>
    <row r="122" spans="7:7" ht="12.75">
      <c r="G122" s="2"/>
    </row>
    <row r="123" spans="7:7" ht="12.75">
      <c r="G123" s="2"/>
    </row>
    <row r="124" spans="7:7" ht="12.75">
      <c r="G124" s="2"/>
    </row>
    <row r="125" spans="7:7" ht="12.75">
      <c r="G125" s="2"/>
    </row>
    <row r="126" spans="7:7" ht="12.75">
      <c r="G126" s="2"/>
    </row>
    <row r="127" spans="7:7" ht="12.75">
      <c r="G127" s="2"/>
    </row>
    <row r="128" spans="7:7" ht="12.75">
      <c r="G128" s="2"/>
    </row>
    <row r="129" spans="7:7" ht="12.75">
      <c r="G129" s="2"/>
    </row>
    <row r="130" spans="7:7" ht="12.75">
      <c r="G130" s="2"/>
    </row>
    <row r="131" spans="7:7" ht="12.75">
      <c r="G131" s="2"/>
    </row>
    <row r="132" spans="7:7" ht="12.75">
      <c r="G132" s="2"/>
    </row>
    <row r="133" spans="7:7" ht="12.75">
      <c r="G133" s="2"/>
    </row>
    <row r="134" spans="7:7" ht="12.75">
      <c r="G134" s="2"/>
    </row>
    <row r="135" spans="7:7" ht="12.75">
      <c r="G135" s="2"/>
    </row>
    <row r="136" spans="7:7" ht="12.75">
      <c r="G136" s="2"/>
    </row>
    <row r="137" spans="7:7" ht="12.75">
      <c r="G137" s="2"/>
    </row>
    <row r="138" spans="7:7" ht="12.75">
      <c r="G138" s="2"/>
    </row>
    <row r="139" spans="7:7" ht="12.75">
      <c r="G139" s="2"/>
    </row>
    <row r="140" spans="7:7" ht="12.75">
      <c r="G140" s="2"/>
    </row>
    <row r="141" spans="7:7" ht="12.75">
      <c r="G141" s="2"/>
    </row>
    <row r="142" spans="7:7" ht="12.75">
      <c r="G142" s="2"/>
    </row>
    <row r="143" spans="7:7" ht="12.75">
      <c r="G143" s="2"/>
    </row>
    <row r="144" spans="7:7" ht="12.75">
      <c r="G144" s="2"/>
    </row>
    <row r="145" spans="7:7" ht="12.75">
      <c r="G145" s="2"/>
    </row>
    <row r="146" spans="7:7" ht="12.75">
      <c r="G146" s="2"/>
    </row>
    <row r="147" spans="7:7" ht="12.75">
      <c r="G147" s="2"/>
    </row>
    <row r="148" spans="7:7" ht="12.75">
      <c r="G148" s="2"/>
    </row>
    <row r="149" spans="7:7" ht="12.75">
      <c r="G149" s="2"/>
    </row>
    <row r="150" spans="7:7" ht="12.75">
      <c r="G150" s="2"/>
    </row>
    <row r="151" spans="7:7" ht="12.75">
      <c r="G151" s="2"/>
    </row>
    <row r="152" spans="7:7" ht="12.75">
      <c r="G152" s="2"/>
    </row>
    <row r="153" spans="7:7" ht="12.75">
      <c r="G153" s="2"/>
    </row>
    <row r="154" spans="7:7" ht="12.75">
      <c r="G154" s="2"/>
    </row>
    <row r="155" spans="7:7" ht="12.75">
      <c r="G155" s="2"/>
    </row>
    <row r="156" spans="7:7" ht="12.75">
      <c r="G156" s="2"/>
    </row>
    <row r="157" spans="7:7" ht="12.75">
      <c r="G157" s="2"/>
    </row>
    <row r="158" spans="7:7" ht="12.75">
      <c r="G158" s="2"/>
    </row>
    <row r="159" spans="7:7" ht="12.75">
      <c r="G159" s="2"/>
    </row>
    <row r="160" spans="7:7" ht="12.75">
      <c r="G160" s="2"/>
    </row>
    <row r="161" spans="7:7" ht="12.75">
      <c r="G161" s="2"/>
    </row>
    <row r="162" spans="7:7" ht="12.75">
      <c r="G162" s="2"/>
    </row>
    <row r="163" spans="7:7" ht="12.75">
      <c r="G163" s="2"/>
    </row>
    <row r="164" spans="7:7" ht="12.75">
      <c r="G164" s="2"/>
    </row>
    <row r="165" spans="7:7" ht="12.75">
      <c r="G165" s="2"/>
    </row>
    <row r="166" spans="7:7" ht="12.75">
      <c r="G166" s="2"/>
    </row>
    <row r="167" spans="7:7" ht="12.75">
      <c r="G167" s="2"/>
    </row>
    <row r="168" spans="7:7" ht="12.75">
      <c r="G168" s="2"/>
    </row>
    <row r="169" spans="7:7" ht="12.75">
      <c r="G169" s="2"/>
    </row>
    <row r="170" spans="7:7" ht="12.75">
      <c r="G170" s="2"/>
    </row>
    <row r="171" spans="7:7" ht="12.75">
      <c r="G171" s="2"/>
    </row>
    <row r="172" spans="7:7" ht="12.75">
      <c r="G172" s="2"/>
    </row>
    <row r="173" spans="7:7" ht="12.75">
      <c r="G173" s="2"/>
    </row>
    <row r="174" spans="7:7" ht="12.75">
      <c r="G174" s="2"/>
    </row>
    <row r="175" spans="7:7" ht="12.75">
      <c r="G175" s="2"/>
    </row>
    <row r="176" spans="7:7" ht="12.75">
      <c r="G176" s="2"/>
    </row>
    <row r="177" spans="7:7" ht="12.75">
      <c r="G177" s="2"/>
    </row>
    <row r="178" spans="7:7" ht="12.75">
      <c r="G178" s="2"/>
    </row>
    <row r="179" spans="7:7" ht="12.75">
      <c r="G179" s="2"/>
    </row>
    <row r="180" spans="7:7" ht="12.75">
      <c r="G180" s="2"/>
    </row>
    <row r="181" spans="7:7" ht="12.75">
      <c r="G181" s="2"/>
    </row>
    <row r="182" spans="7:7" ht="12.75">
      <c r="G182" s="2"/>
    </row>
    <row r="183" spans="7:7" ht="12.75">
      <c r="G183" s="2"/>
    </row>
    <row r="184" spans="7:7" ht="12.75">
      <c r="G184" s="2"/>
    </row>
    <row r="185" spans="7:7" ht="12.75">
      <c r="G185" s="2"/>
    </row>
    <row r="186" spans="7:7" ht="12.75">
      <c r="G186" s="2"/>
    </row>
    <row r="187" spans="7:7" ht="12.75">
      <c r="G187" s="2"/>
    </row>
    <row r="188" spans="7:7" ht="12.75">
      <c r="G188" s="2"/>
    </row>
    <row r="189" spans="7:7" ht="12.75">
      <c r="G189" s="2"/>
    </row>
    <row r="190" spans="7:7" ht="12.75">
      <c r="G190" s="2"/>
    </row>
    <row r="191" spans="7:7" ht="12.75">
      <c r="G191" s="2"/>
    </row>
    <row r="192" spans="7:7" ht="12.75">
      <c r="G192" s="2"/>
    </row>
    <row r="193" spans="7:7" ht="12.75">
      <c r="G193" s="2"/>
    </row>
    <row r="194" spans="7:7" ht="12.75">
      <c r="G194" s="2"/>
    </row>
    <row r="195" spans="7:7" ht="12.75">
      <c r="G195" s="2"/>
    </row>
    <row r="196" spans="7:7" ht="12.75">
      <c r="G196" s="2"/>
    </row>
    <row r="197" spans="7:7" ht="12.75">
      <c r="G197" s="2"/>
    </row>
    <row r="198" spans="7:7" ht="12.75">
      <c r="G198" s="2"/>
    </row>
    <row r="199" spans="7:7" ht="12.75">
      <c r="G199" s="2"/>
    </row>
    <row r="200" spans="7:7" ht="12.75">
      <c r="G200" s="2"/>
    </row>
    <row r="201" spans="7:7" ht="12.75">
      <c r="G201" s="2"/>
    </row>
    <row r="202" spans="7:7" ht="12.75">
      <c r="G202" s="2"/>
    </row>
    <row r="203" spans="7:7" ht="12.75">
      <c r="G203" s="2"/>
    </row>
    <row r="204" spans="7:7" ht="12.75">
      <c r="G204" s="2"/>
    </row>
    <row r="205" spans="7:7" ht="12.75">
      <c r="G205" s="2"/>
    </row>
    <row r="206" spans="7:7" ht="12.75">
      <c r="G206" s="2"/>
    </row>
    <row r="207" spans="7:7" ht="12.75">
      <c r="G207" s="2"/>
    </row>
    <row r="208" spans="7:7" ht="12.75">
      <c r="G208" s="2"/>
    </row>
    <row r="209" spans="7:7" ht="12.75">
      <c r="G209" s="2"/>
    </row>
    <row r="210" spans="7:7" ht="12.75">
      <c r="G210" s="2"/>
    </row>
    <row r="211" spans="7:7" ht="12.75">
      <c r="G211" s="2"/>
    </row>
    <row r="212" spans="7:7" ht="12.75">
      <c r="G212" s="2"/>
    </row>
    <row r="213" spans="7:7" ht="12.75">
      <c r="G213" s="2"/>
    </row>
    <row r="214" spans="7:7" ht="12.75">
      <c r="G214" s="2"/>
    </row>
    <row r="215" spans="7:7" ht="12.75">
      <c r="G215" s="2"/>
    </row>
    <row r="216" spans="7:7" ht="12.75">
      <c r="G216" s="2"/>
    </row>
    <row r="217" spans="7:7" ht="12.75">
      <c r="G217" s="2"/>
    </row>
    <row r="218" spans="7:7" ht="12.75">
      <c r="G218" s="2"/>
    </row>
    <row r="219" spans="7:7" ht="12.75">
      <c r="G219" s="2"/>
    </row>
    <row r="220" spans="7:7" ht="12.75">
      <c r="G220" s="2"/>
    </row>
    <row r="221" spans="7:7" ht="12.75">
      <c r="G221" s="2"/>
    </row>
    <row r="222" spans="7:7" ht="12.75">
      <c r="G222" s="2"/>
    </row>
    <row r="223" spans="7:7" ht="12.75">
      <c r="G223" s="2"/>
    </row>
    <row r="224" spans="7:7" ht="12.75">
      <c r="G224" s="2"/>
    </row>
    <row r="225" spans="7:7" ht="12.75">
      <c r="G225" s="2"/>
    </row>
    <row r="226" spans="7:7" ht="12.75">
      <c r="G226" s="2"/>
    </row>
    <row r="227" spans="7:7" ht="12.75">
      <c r="G227" s="2"/>
    </row>
    <row r="228" spans="7:7" ht="12.75">
      <c r="G228" s="2"/>
    </row>
    <row r="229" spans="7:7" ht="12.75">
      <c r="G229" s="2"/>
    </row>
    <row r="230" spans="7:7" ht="12.75">
      <c r="G230" s="2"/>
    </row>
    <row r="231" spans="7:7" ht="12.75">
      <c r="G231" s="2"/>
    </row>
    <row r="232" spans="7:7" ht="12.75">
      <c r="G232" s="2"/>
    </row>
    <row r="233" spans="7:7" ht="12.75">
      <c r="G233" s="2"/>
    </row>
    <row r="234" spans="7:7" ht="12.75">
      <c r="G234" s="2"/>
    </row>
    <row r="235" spans="7:7" ht="12.75">
      <c r="G235" s="2"/>
    </row>
    <row r="236" spans="7:7" ht="12.75">
      <c r="G236" s="2"/>
    </row>
    <row r="237" spans="7:7" ht="12.75">
      <c r="G237" s="2"/>
    </row>
    <row r="238" spans="7:7" ht="12.75">
      <c r="G238" s="2"/>
    </row>
    <row r="239" spans="7:7" ht="12.75">
      <c r="G239" s="2"/>
    </row>
    <row r="240" spans="7:7" ht="12.75">
      <c r="G240" s="2"/>
    </row>
    <row r="241" spans="7:7" ht="12.75">
      <c r="G241" s="2"/>
    </row>
    <row r="242" spans="7:7" ht="12.75">
      <c r="G242" s="2"/>
    </row>
    <row r="243" spans="7:7" ht="12.75">
      <c r="G243" s="2"/>
    </row>
    <row r="244" spans="7:7" ht="12.75">
      <c r="G244" s="2"/>
    </row>
    <row r="245" spans="7:7" ht="12.75">
      <c r="G245" s="2"/>
    </row>
    <row r="246" spans="7:7" ht="12.75">
      <c r="G246" s="2"/>
    </row>
    <row r="247" spans="7:7" ht="12.75">
      <c r="G247" s="2"/>
    </row>
    <row r="248" spans="7:7" ht="12.75">
      <c r="G248" s="2"/>
    </row>
    <row r="249" spans="7:7" ht="12.75">
      <c r="G249" s="2"/>
    </row>
    <row r="250" spans="7:7" ht="12.75">
      <c r="G250" s="2"/>
    </row>
    <row r="251" spans="7:7" ht="12.75">
      <c r="G251" s="2"/>
    </row>
    <row r="252" spans="7:7" ht="12.75">
      <c r="G252" s="2"/>
    </row>
    <row r="253" spans="7:7" ht="12.75">
      <c r="G253" s="2"/>
    </row>
    <row r="254" spans="7:7" ht="12.75">
      <c r="G254" s="2"/>
    </row>
    <row r="255" spans="7:7" ht="12.75">
      <c r="G255" s="2"/>
    </row>
    <row r="256" spans="7:7" ht="12.75">
      <c r="G256" s="2"/>
    </row>
    <row r="257" spans="7:7" ht="12.75">
      <c r="G257" s="2"/>
    </row>
    <row r="258" spans="7:7" ht="12.75">
      <c r="G258" s="2"/>
    </row>
    <row r="259" spans="7:7" ht="12.75">
      <c r="G259" s="2"/>
    </row>
    <row r="260" spans="7:7" ht="12.75">
      <c r="G260" s="2"/>
    </row>
    <row r="261" spans="7:7" ht="12.75">
      <c r="G261" s="2"/>
    </row>
    <row r="262" spans="7:7" ht="12.75">
      <c r="G262" s="2"/>
    </row>
    <row r="263" spans="7:7" ht="12.75">
      <c r="G263" s="2"/>
    </row>
    <row r="264" spans="7:7" ht="12.75">
      <c r="G264" s="2"/>
    </row>
    <row r="265" spans="7:7" ht="12.75">
      <c r="G265" s="2"/>
    </row>
    <row r="266" spans="7:7" ht="12.75">
      <c r="G266" s="2"/>
    </row>
    <row r="267" spans="7:7" ht="12.75">
      <c r="G267" s="2"/>
    </row>
    <row r="268" spans="7:7" ht="12.75">
      <c r="G268" s="2"/>
    </row>
    <row r="269" spans="7:7" ht="12.75">
      <c r="G269" s="2"/>
    </row>
    <row r="270" spans="7:7" ht="12.75">
      <c r="G270" s="2"/>
    </row>
    <row r="271" spans="7:7" ht="12.75">
      <c r="G271" s="2"/>
    </row>
    <row r="272" spans="7:7" ht="12.75">
      <c r="G272" s="2"/>
    </row>
    <row r="273" spans="7:7" ht="12.75">
      <c r="G273" s="2"/>
    </row>
    <row r="274" spans="7:7" ht="12.75">
      <c r="G274" s="2"/>
    </row>
    <row r="275" spans="7:7" ht="12.75">
      <c r="G275" s="2"/>
    </row>
    <row r="276" spans="7:7" ht="12.75">
      <c r="G276" s="2"/>
    </row>
    <row r="277" spans="7:7" ht="12.75">
      <c r="G277" s="2"/>
    </row>
    <row r="278" spans="7:7" ht="12.75">
      <c r="G278" s="2"/>
    </row>
    <row r="279" spans="7:7" ht="12.75">
      <c r="G279" s="2"/>
    </row>
    <row r="280" spans="7:7" ht="12.75">
      <c r="G280" s="2"/>
    </row>
    <row r="281" spans="7:7" ht="12.75">
      <c r="G281" s="2"/>
    </row>
    <row r="282" spans="7:7" ht="12.75">
      <c r="G282" s="2"/>
    </row>
    <row r="283" spans="7:7" ht="12.75">
      <c r="G283" s="2"/>
    </row>
    <row r="284" spans="7:7" ht="12.75">
      <c r="G284" s="2"/>
    </row>
    <row r="285" spans="7:7" ht="12.75">
      <c r="G285" s="2"/>
    </row>
    <row r="286" spans="7:7" ht="12.75">
      <c r="G286" s="2"/>
    </row>
    <row r="287" spans="7:7" ht="12.75">
      <c r="G287" s="2"/>
    </row>
    <row r="288" spans="7:7" ht="12.75">
      <c r="G288" s="2"/>
    </row>
    <row r="289" spans="7:7" ht="12.75">
      <c r="G289" s="2"/>
    </row>
    <row r="290" spans="7:7" ht="12.75">
      <c r="G290" s="2"/>
    </row>
    <row r="291" spans="7:7" ht="12.75">
      <c r="G291" s="2"/>
    </row>
    <row r="292" spans="7:7" ht="12.75">
      <c r="G292" s="2"/>
    </row>
    <row r="293" spans="7:7" ht="12.75">
      <c r="G293" s="2"/>
    </row>
    <row r="294" spans="7:7" ht="12.75">
      <c r="G294" s="2"/>
    </row>
    <row r="295" spans="7:7" ht="12.75">
      <c r="G295" s="2"/>
    </row>
    <row r="296" spans="7:7" ht="12.75">
      <c r="G296" s="2"/>
    </row>
    <row r="297" spans="7:7" ht="12.75">
      <c r="G297" s="2"/>
    </row>
    <row r="298" spans="7:7" ht="12.75">
      <c r="G298" s="2"/>
    </row>
    <row r="299" spans="7:7" ht="12.75">
      <c r="G299" s="2"/>
    </row>
    <row r="300" spans="7:7" ht="12.75">
      <c r="G300" s="2"/>
    </row>
    <row r="301" spans="7:7" ht="12.75">
      <c r="G301" s="2"/>
    </row>
    <row r="302" spans="7:7" ht="12.75">
      <c r="G302" s="2"/>
    </row>
    <row r="303" spans="7:7" ht="12.75">
      <c r="G303" s="2"/>
    </row>
    <row r="304" spans="7:7" ht="12.75">
      <c r="G304" s="2"/>
    </row>
    <row r="305" spans="7:7" ht="12.75">
      <c r="G305" s="2"/>
    </row>
    <row r="306" spans="7:7" ht="12.75">
      <c r="G306" s="2"/>
    </row>
    <row r="307" spans="7:7" ht="12.75">
      <c r="G307" s="2"/>
    </row>
    <row r="308" spans="7:7" ht="12.75">
      <c r="G308" s="2"/>
    </row>
    <row r="309" spans="7:7" ht="12.75">
      <c r="G309" s="2"/>
    </row>
    <row r="310" spans="7:7" ht="12.75">
      <c r="G310" s="2"/>
    </row>
    <row r="311" spans="7:7" ht="12.75">
      <c r="G311" s="2"/>
    </row>
    <row r="312" spans="7:7" ht="12.75">
      <c r="G312" s="2"/>
    </row>
    <row r="313" spans="7:7" ht="12.75">
      <c r="G313" s="2"/>
    </row>
    <row r="314" spans="7:7" ht="12.75">
      <c r="G314" s="2"/>
    </row>
    <row r="315" spans="7:7" ht="12.75">
      <c r="G315" s="2"/>
    </row>
    <row r="316" spans="7:7" ht="12.75">
      <c r="G316" s="2"/>
    </row>
    <row r="317" spans="7:7" ht="12.75">
      <c r="G317" s="2"/>
    </row>
    <row r="318" spans="7:7" ht="12.75">
      <c r="G318" s="2"/>
    </row>
    <row r="319" spans="7:7" ht="12.75">
      <c r="G319" s="2"/>
    </row>
    <row r="320" spans="7:7" ht="12.75">
      <c r="G320" s="2"/>
    </row>
    <row r="321" spans="7:7" ht="12.75">
      <c r="G321" s="2"/>
    </row>
    <row r="322" spans="7:7" ht="12.75">
      <c r="G322" s="2"/>
    </row>
    <row r="323" spans="7:7" ht="12.75">
      <c r="G323" s="2"/>
    </row>
    <row r="324" spans="7:7" ht="12.75">
      <c r="G324" s="2"/>
    </row>
    <row r="325" spans="7:7" ht="12.75">
      <c r="G325" s="2"/>
    </row>
    <row r="326" spans="7:7" ht="12.75">
      <c r="G326" s="2"/>
    </row>
    <row r="327" spans="7:7" ht="12.75">
      <c r="G327" s="2"/>
    </row>
    <row r="328" spans="7:7" ht="12.75">
      <c r="G328" s="2"/>
    </row>
    <row r="329" spans="7:7" ht="12.75">
      <c r="G329" s="2"/>
    </row>
    <row r="330" spans="7:7" ht="12.75">
      <c r="G330" s="2"/>
    </row>
    <row r="331" spans="7:7" ht="12.75">
      <c r="G331" s="2"/>
    </row>
    <row r="332" spans="7:7" ht="12.75">
      <c r="G332" s="2"/>
    </row>
    <row r="333" spans="7:7" ht="12.75">
      <c r="G333" s="2"/>
    </row>
    <row r="334" spans="7:7" ht="12.75">
      <c r="G334" s="2"/>
    </row>
    <row r="335" spans="7:7" ht="12.75">
      <c r="G335" s="2"/>
    </row>
    <row r="336" spans="7:7" ht="12.75">
      <c r="G336" s="2"/>
    </row>
    <row r="337" spans="7:7" ht="12.75">
      <c r="G337" s="2"/>
    </row>
    <row r="338" spans="7:7" ht="12.75">
      <c r="G338" s="2"/>
    </row>
    <row r="339" spans="7:7" ht="12.75">
      <c r="G339" s="2"/>
    </row>
    <row r="340" spans="7:7" ht="12.75">
      <c r="G340" s="2"/>
    </row>
    <row r="341" spans="7:7" ht="12.75">
      <c r="G341" s="2"/>
    </row>
    <row r="342" spans="7:7" ht="12.75">
      <c r="G342" s="2"/>
    </row>
    <row r="343" spans="7:7" ht="12.75">
      <c r="G343" s="2"/>
    </row>
    <row r="344" spans="7:7" ht="12.75">
      <c r="G344" s="2"/>
    </row>
    <row r="345" spans="7:7" ht="12.75">
      <c r="G345" s="2"/>
    </row>
    <row r="346" spans="7:7" ht="12.75">
      <c r="G346" s="2"/>
    </row>
    <row r="347" spans="7:7" ht="12.75">
      <c r="G347" s="2"/>
    </row>
    <row r="348" spans="7:7" ht="12.75">
      <c r="G348" s="2"/>
    </row>
    <row r="349" spans="7:7" ht="12.75">
      <c r="G349" s="2"/>
    </row>
    <row r="350" spans="7:7" ht="12.75">
      <c r="G350" s="2"/>
    </row>
    <row r="351" spans="7:7" ht="12.75">
      <c r="G351" s="2"/>
    </row>
    <row r="352" spans="7:7" ht="12.75">
      <c r="G352" s="2"/>
    </row>
    <row r="353" spans="7:7" ht="12.75">
      <c r="G353" s="2"/>
    </row>
    <row r="354" spans="7:7" ht="12.75">
      <c r="G354" s="2"/>
    </row>
    <row r="355" spans="7:7" ht="12.75">
      <c r="G355" s="2"/>
    </row>
    <row r="356" spans="7:7" ht="12.75">
      <c r="G356" s="2"/>
    </row>
    <row r="357" spans="7:7" ht="12.75">
      <c r="G357" s="2"/>
    </row>
    <row r="358" spans="7:7" ht="12.75">
      <c r="G358" s="2"/>
    </row>
    <row r="359" spans="7:7" ht="12.75">
      <c r="G359" s="2"/>
    </row>
    <row r="360" spans="7:7" ht="12.75">
      <c r="G360" s="2"/>
    </row>
    <row r="361" spans="7:7" ht="12.75">
      <c r="G361" s="2"/>
    </row>
    <row r="362" spans="7:7" ht="12.75">
      <c r="G362" s="2"/>
    </row>
    <row r="363" spans="7:7" ht="12.75">
      <c r="G363" s="2"/>
    </row>
    <row r="364" spans="7:7" ht="12.75">
      <c r="G364" s="2"/>
    </row>
    <row r="365" spans="7:7" ht="12.75">
      <c r="G365" s="2"/>
    </row>
    <row r="366" spans="7:7" ht="12.75">
      <c r="G366" s="2"/>
    </row>
    <row r="367" spans="7:7" ht="12.75">
      <c r="G367" s="2"/>
    </row>
    <row r="368" spans="7:7" ht="12.75">
      <c r="G368" s="2"/>
    </row>
    <row r="369" spans="7:7" ht="12.75">
      <c r="G369" s="2"/>
    </row>
    <row r="370" spans="7:7" ht="12.75">
      <c r="G370" s="2"/>
    </row>
    <row r="371" spans="7:7" ht="12.75">
      <c r="G371" s="2"/>
    </row>
    <row r="372" spans="7:7" ht="12.75">
      <c r="G372" s="2"/>
    </row>
    <row r="373" spans="7:7" ht="12.75">
      <c r="G373" s="2"/>
    </row>
    <row r="374" spans="7:7" ht="12.75">
      <c r="G374" s="2"/>
    </row>
    <row r="375" spans="7:7" ht="12.75">
      <c r="G375" s="2"/>
    </row>
    <row r="376" spans="7:7" ht="12.75">
      <c r="G376" s="2"/>
    </row>
    <row r="377" spans="7:7" ht="12.75">
      <c r="G377" s="2"/>
    </row>
    <row r="378" spans="7:7" ht="12.75">
      <c r="G378" s="2"/>
    </row>
    <row r="379" spans="7:7" ht="12.75">
      <c r="G379" s="2"/>
    </row>
    <row r="380" spans="7:7" ht="12.75">
      <c r="G380" s="2"/>
    </row>
    <row r="381" spans="7:7" ht="12.75">
      <c r="G381" s="2"/>
    </row>
    <row r="382" spans="7:7" ht="12.75">
      <c r="G382" s="2"/>
    </row>
    <row r="383" spans="7:7" ht="12.75">
      <c r="G383" s="2"/>
    </row>
    <row r="384" spans="7:7" ht="12.75">
      <c r="G384" s="2"/>
    </row>
    <row r="385" spans="7:7" ht="12.75">
      <c r="G385" s="2"/>
    </row>
    <row r="386" spans="7:7" ht="12.75">
      <c r="G386" s="2"/>
    </row>
    <row r="387" spans="7:7" ht="12.75">
      <c r="G387" s="2"/>
    </row>
    <row r="388" spans="7:7" ht="12.75">
      <c r="G388" s="2"/>
    </row>
    <row r="389" spans="7:7" ht="12.75">
      <c r="G389" s="2"/>
    </row>
    <row r="390" spans="7:7" ht="12.75">
      <c r="G390" s="2"/>
    </row>
    <row r="391" spans="7:7" ht="12.75">
      <c r="G391" s="2"/>
    </row>
    <row r="392" spans="7:7" ht="12.75">
      <c r="G392" s="2"/>
    </row>
    <row r="393" spans="7:7" ht="12.75">
      <c r="G393" s="2"/>
    </row>
    <row r="394" spans="7:7" ht="12.75">
      <c r="G394" s="2"/>
    </row>
    <row r="395" spans="7:7" ht="12.75">
      <c r="G395" s="2"/>
    </row>
    <row r="396" spans="7:7" ht="12.75">
      <c r="G396" s="2"/>
    </row>
    <row r="397" spans="7:7" ht="12.75">
      <c r="G397" s="2"/>
    </row>
    <row r="398" spans="7:7" ht="12.75">
      <c r="G398" s="2"/>
    </row>
    <row r="399" spans="7:7" ht="12.75">
      <c r="G399" s="2"/>
    </row>
    <row r="400" spans="7:7" ht="12.75">
      <c r="G400" s="2"/>
    </row>
    <row r="401" spans="7:7" ht="12.75">
      <c r="G401" s="2"/>
    </row>
    <row r="402" spans="7:7" ht="12.75">
      <c r="G402" s="2"/>
    </row>
    <row r="403" spans="7:7" ht="12.75">
      <c r="G403" s="2"/>
    </row>
    <row r="404" spans="7:7" ht="12.75">
      <c r="G404" s="2"/>
    </row>
    <row r="405" spans="7:7" ht="12.75">
      <c r="G405" s="2"/>
    </row>
    <row r="406" spans="7:7" ht="12.75">
      <c r="G406" s="2"/>
    </row>
    <row r="407" spans="7:7" ht="12.75">
      <c r="G407" s="2"/>
    </row>
    <row r="408" spans="7:7" ht="12.75">
      <c r="G408" s="2"/>
    </row>
    <row r="409" spans="7:7" ht="12.75">
      <c r="G409" s="2"/>
    </row>
    <row r="410" spans="7:7" ht="12.75">
      <c r="G410" s="2"/>
    </row>
    <row r="411" spans="7:7" ht="12.75">
      <c r="G411" s="2"/>
    </row>
    <row r="412" spans="7:7" ht="12.75">
      <c r="G412" s="2"/>
    </row>
    <row r="413" spans="7:7" ht="12.75">
      <c r="G413" s="2"/>
    </row>
    <row r="414" spans="7:7" ht="12.75">
      <c r="G414" s="2"/>
    </row>
    <row r="415" spans="7:7" ht="12.75">
      <c r="G415" s="2"/>
    </row>
    <row r="416" spans="7:7" ht="12.75">
      <c r="G416" s="2"/>
    </row>
    <row r="417" spans="7:7" ht="12.75">
      <c r="G417" s="2"/>
    </row>
    <row r="418" spans="7:7" ht="12.75">
      <c r="G418" s="2"/>
    </row>
    <row r="419" spans="7:7" ht="12.75">
      <c r="G419" s="2"/>
    </row>
    <row r="420" spans="7:7" ht="12.75">
      <c r="G420" s="2"/>
    </row>
    <row r="421" spans="7:7" ht="12.75">
      <c r="G421" s="2"/>
    </row>
    <row r="422" spans="7:7" ht="12.75">
      <c r="G422" s="2"/>
    </row>
    <row r="423" spans="7:7" ht="12.75">
      <c r="G423" s="2"/>
    </row>
    <row r="424" spans="7:7" ht="12.75">
      <c r="G424" s="2"/>
    </row>
    <row r="425" spans="7:7" ht="12.75">
      <c r="G425" s="2"/>
    </row>
    <row r="426" spans="7:7" ht="12.75">
      <c r="G426" s="2"/>
    </row>
    <row r="427" spans="7:7" ht="12.75">
      <c r="G427" s="2"/>
    </row>
    <row r="428" spans="7:7" ht="12.75">
      <c r="G428" s="2"/>
    </row>
    <row r="429" spans="7:7" ht="12.75">
      <c r="G429" s="2"/>
    </row>
    <row r="430" spans="7:7" ht="12.75">
      <c r="G430" s="2"/>
    </row>
    <row r="431" spans="7:7" ht="12.75">
      <c r="G431" s="2"/>
    </row>
    <row r="432" spans="7:7" ht="12.75">
      <c r="G432" s="2"/>
    </row>
    <row r="433" spans="7:7" ht="12.75">
      <c r="G433" s="2"/>
    </row>
    <row r="434" spans="7:7" ht="12.75">
      <c r="G434" s="2"/>
    </row>
    <row r="435" spans="7:7" ht="12.75">
      <c r="G435" s="2"/>
    </row>
    <row r="436" spans="7:7" ht="12.75">
      <c r="G436" s="2"/>
    </row>
    <row r="437" spans="7:7" ht="12.75">
      <c r="G437" s="2"/>
    </row>
    <row r="438" spans="7:7" ht="12.75">
      <c r="G438" s="2"/>
    </row>
    <row r="439" spans="7:7" ht="12.75">
      <c r="G439" s="2"/>
    </row>
    <row r="440" spans="7:7" ht="12.75">
      <c r="G440" s="2"/>
    </row>
    <row r="441" spans="7:7" ht="12.75">
      <c r="G441" s="2"/>
    </row>
    <row r="442" spans="7:7" ht="12.75">
      <c r="G442" s="2"/>
    </row>
    <row r="443" spans="7:7" ht="12.75">
      <c r="G443" s="2"/>
    </row>
    <row r="444" spans="7:7" ht="12.75">
      <c r="G444" s="2"/>
    </row>
    <row r="445" spans="7:7" ht="12.75">
      <c r="G445" s="2"/>
    </row>
    <row r="446" spans="7:7" ht="12.75">
      <c r="G446" s="2"/>
    </row>
    <row r="447" spans="7:7" ht="12.75">
      <c r="G447" s="2"/>
    </row>
    <row r="448" spans="7:7" ht="12.75">
      <c r="G448" s="2"/>
    </row>
    <row r="449" spans="7:7" ht="12.75">
      <c r="G449" s="2"/>
    </row>
    <row r="450" spans="7:7" ht="12.75">
      <c r="G450" s="2"/>
    </row>
    <row r="451" spans="7:7" ht="12.75">
      <c r="G451" s="2"/>
    </row>
    <row r="452" spans="7:7" ht="12.75">
      <c r="G452" s="2"/>
    </row>
    <row r="453" spans="7:7" ht="12.75">
      <c r="G453" s="2"/>
    </row>
    <row r="454" spans="7:7" ht="12.75">
      <c r="G454" s="2"/>
    </row>
    <row r="455" spans="7:7" ht="12.75">
      <c r="G455" s="2"/>
    </row>
    <row r="456" spans="7:7" ht="12.75">
      <c r="G456" s="2"/>
    </row>
    <row r="457" spans="7:7" ht="12.75">
      <c r="G457" s="2"/>
    </row>
    <row r="458" spans="7:7" ht="12.75">
      <c r="G458" s="2"/>
    </row>
    <row r="459" spans="7:7" ht="12.75">
      <c r="G459" s="2"/>
    </row>
    <row r="460" spans="7:7" ht="12.75">
      <c r="G460" s="2"/>
    </row>
    <row r="461" spans="7:7" ht="12.75">
      <c r="G461" s="2"/>
    </row>
    <row r="462" spans="7:7" ht="12.75">
      <c r="G462" s="2"/>
    </row>
    <row r="463" spans="7:7" ht="12.75">
      <c r="G463" s="2"/>
    </row>
    <row r="464" spans="7:7" ht="12.75">
      <c r="G464" s="2"/>
    </row>
    <row r="465" spans="7:7" ht="12.75">
      <c r="G465" s="2"/>
    </row>
    <row r="466" spans="7:7" ht="12.75">
      <c r="G466" s="2"/>
    </row>
    <row r="467" spans="7:7" ht="12.75">
      <c r="G467" s="2"/>
    </row>
    <row r="468" spans="7:7" ht="12.75">
      <c r="G468" s="2"/>
    </row>
    <row r="469" spans="7:7" ht="12.75">
      <c r="G469" s="2"/>
    </row>
    <row r="470" spans="7:7" ht="12.75">
      <c r="G470" s="2"/>
    </row>
    <row r="471" spans="7:7" ht="12.75">
      <c r="G471" s="2"/>
    </row>
    <row r="472" spans="7:7" ht="12.75">
      <c r="G472" s="2"/>
    </row>
    <row r="473" spans="7:7" ht="12.75">
      <c r="G473" s="2"/>
    </row>
    <row r="474" spans="7:7" ht="12.75">
      <c r="G474" s="2"/>
    </row>
    <row r="475" spans="7:7" ht="12.75">
      <c r="G475" s="2"/>
    </row>
    <row r="476" spans="7:7" ht="12.75">
      <c r="G476" s="2"/>
    </row>
    <row r="477" spans="7:7" ht="12.75">
      <c r="G477" s="2"/>
    </row>
    <row r="478" spans="7:7" ht="12.75">
      <c r="G478" s="2"/>
    </row>
    <row r="479" spans="7:7" ht="12.75">
      <c r="G479" s="2"/>
    </row>
    <row r="480" spans="7:7" ht="12.75">
      <c r="G480" s="2"/>
    </row>
    <row r="481" spans="7:7" ht="12.75">
      <c r="G481" s="2"/>
    </row>
    <row r="482" spans="7:7" ht="12.75">
      <c r="G482" s="2"/>
    </row>
    <row r="483" spans="7:7" ht="12.75">
      <c r="G483" s="2"/>
    </row>
    <row r="484" spans="7:7" ht="12.75">
      <c r="G484" s="2"/>
    </row>
    <row r="485" spans="7:7" ht="12.75">
      <c r="G485" s="2"/>
    </row>
    <row r="486" spans="7:7" ht="12.75">
      <c r="G486" s="2"/>
    </row>
    <row r="487" spans="7:7" ht="12.75">
      <c r="G487" s="2"/>
    </row>
    <row r="488" spans="7:7" ht="12.75">
      <c r="G488" s="2"/>
    </row>
    <row r="489" spans="7:7" ht="12.75">
      <c r="G489" s="2"/>
    </row>
    <row r="490" spans="7:7" ht="12.75">
      <c r="G490" s="2"/>
    </row>
    <row r="491" spans="7:7" ht="12.75">
      <c r="G491" s="2"/>
    </row>
    <row r="492" spans="7:7" ht="12.75">
      <c r="G492" s="2"/>
    </row>
    <row r="493" spans="7:7" ht="12.75">
      <c r="G493" s="2"/>
    </row>
    <row r="494" spans="7:7" ht="12.75">
      <c r="G494" s="2"/>
    </row>
    <row r="495" spans="7:7" ht="12.75">
      <c r="G495" s="2"/>
    </row>
    <row r="496" spans="7:7" ht="12.75">
      <c r="G496" s="2"/>
    </row>
    <row r="497" spans="7:7" ht="12.75">
      <c r="G497" s="2"/>
    </row>
    <row r="498" spans="7:7" ht="12.75">
      <c r="G498" s="2"/>
    </row>
    <row r="499" spans="7:7" ht="12.75">
      <c r="G499" s="2"/>
    </row>
    <row r="500" spans="7:7" ht="12.75">
      <c r="G500" s="2"/>
    </row>
    <row r="501" spans="7:7" ht="12.75">
      <c r="G501" s="2"/>
    </row>
    <row r="502" spans="7:7" ht="12.75">
      <c r="G502" s="2"/>
    </row>
    <row r="503" spans="7:7" ht="12.75">
      <c r="G503" s="2"/>
    </row>
    <row r="504" spans="7:7" ht="12.75">
      <c r="G504" s="2"/>
    </row>
    <row r="505" spans="7:7" ht="12.75">
      <c r="G505" s="2"/>
    </row>
    <row r="506" spans="7:7" ht="12.75">
      <c r="G506" s="2"/>
    </row>
    <row r="507" spans="7:7" ht="12.75">
      <c r="G507" s="2"/>
    </row>
    <row r="508" spans="7:7" ht="12.75">
      <c r="G508" s="2"/>
    </row>
    <row r="509" spans="7:7" ht="12.75">
      <c r="G509" s="2"/>
    </row>
    <row r="510" spans="7:7" ht="12.75">
      <c r="G510" s="2"/>
    </row>
    <row r="511" spans="7:7" ht="12.75">
      <c r="G511" s="2"/>
    </row>
    <row r="512" spans="7:7" ht="12.75">
      <c r="G512" s="2"/>
    </row>
    <row r="513" spans="7:7" ht="12.75">
      <c r="G513" s="2"/>
    </row>
    <row r="514" spans="7:7" ht="12.75">
      <c r="G514" s="2"/>
    </row>
    <row r="515" spans="7:7" ht="12.75">
      <c r="G515" s="2"/>
    </row>
    <row r="516" spans="7:7" ht="12.75">
      <c r="G516" s="2"/>
    </row>
    <row r="517" spans="7:7" ht="12.75">
      <c r="G517" s="2"/>
    </row>
    <row r="518" spans="7:7" ht="12.75">
      <c r="G518" s="2"/>
    </row>
    <row r="519" spans="7:7" ht="12.75">
      <c r="G519" s="2"/>
    </row>
    <row r="520" spans="7:7" ht="12.75">
      <c r="G520" s="2"/>
    </row>
    <row r="521" spans="7:7" ht="12.75">
      <c r="G521" s="2"/>
    </row>
    <row r="522" spans="7:7" ht="12.75">
      <c r="G522" s="2"/>
    </row>
    <row r="523" spans="7:7" ht="12.75">
      <c r="G523" s="2"/>
    </row>
    <row r="524" spans="7:7" ht="12.75">
      <c r="G524" s="2"/>
    </row>
    <row r="525" spans="7:7" ht="12.75">
      <c r="G525" s="2"/>
    </row>
    <row r="526" spans="7:7" ht="12.75">
      <c r="G526" s="2"/>
    </row>
    <row r="527" spans="7:7" ht="12.75">
      <c r="G527" s="2"/>
    </row>
    <row r="528" spans="7:7" ht="12.75">
      <c r="G528" s="2"/>
    </row>
    <row r="529" spans="7:7" ht="12.75">
      <c r="G529" s="2"/>
    </row>
    <row r="530" spans="7:7" ht="12.75">
      <c r="G530" s="2"/>
    </row>
    <row r="531" spans="7:7" ht="12.75">
      <c r="G531" s="2"/>
    </row>
    <row r="532" spans="7:7" ht="12.75">
      <c r="G532" s="2"/>
    </row>
    <row r="533" spans="7:7" ht="12.75">
      <c r="G533" s="2"/>
    </row>
    <row r="534" spans="7:7" ht="12.75">
      <c r="G534" s="2"/>
    </row>
    <row r="535" spans="7:7" ht="12.75">
      <c r="G535" s="2"/>
    </row>
    <row r="536" spans="7:7" ht="12.75">
      <c r="G536" s="2"/>
    </row>
    <row r="537" spans="7:7" ht="12.75">
      <c r="G537" s="2"/>
    </row>
    <row r="538" spans="7:7" ht="12.75">
      <c r="G538" s="2"/>
    </row>
    <row r="539" spans="7:7" ht="12.75">
      <c r="G539" s="2"/>
    </row>
    <row r="540" spans="7:7" ht="12.75">
      <c r="G540" s="2"/>
    </row>
    <row r="541" spans="7:7" ht="12.75">
      <c r="G541" s="2"/>
    </row>
    <row r="542" spans="7:7" ht="12.75">
      <c r="G542" s="2"/>
    </row>
    <row r="543" spans="7:7" ht="12.75">
      <c r="G543" s="2"/>
    </row>
    <row r="544" spans="7:7" ht="12.75">
      <c r="G544" s="2"/>
    </row>
    <row r="545" spans="7:7" ht="12.75">
      <c r="G545" s="2"/>
    </row>
    <row r="546" spans="7:7" ht="12.75">
      <c r="G546" s="2"/>
    </row>
    <row r="547" spans="7:7" ht="12.75">
      <c r="G547" s="2"/>
    </row>
    <row r="548" spans="7:7" ht="12.75">
      <c r="G548" s="2"/>
    </row>
    <row r="549" spans="7:7" ht="12.75">
      <c r="G549" s="2"/>
    </row>
    <row r="550" spans="7:7" ht="12.75">
      <c r="G550" s="2"/>
    </row>
    <row r="551" spans="7:7" ht="12.75">
      <c r="G551" s="2"/>
    </row>
    <row r="552" spans="7:7" ht="12.75">
      <c r="G552" s="2"/>
    </row>
    <row r="553" spans="7:7" ht="12.75">
      <c r="G553" s="2"/>
    </row>
    <row r="554" spans="7:7" ht="12.75">
      <c r="G554" s="2"/>
    </row>
    <row r="555" spans="7:7" ht="12.75">
      <c r="G555" s="2"/>
    </row>
    <row r="556" spans="7:7" ht="12.75">
      <c r="G556" s="2"/>
    </row>
    <row r="557" spans="7:7" ht="12.75">
      <c r="G557" s="2"/>
    </row>
    <row r="558" spans="7:7" ht="12.75">
      <c r="G558" s="2"/>
    </row>
    <row r="559" spans="7:7" ht="12.75">
      <c r="G559" s="2"/>
    </row>
    <row r="560" spans="7:7" ht="12.75">
      <c r="G560" s="2"/>
    </row>
    <row r="561" spans="7:7" ht="12.75">
      <c r="G561" s="2"/>
    </row>
    <row r="562" spans="7:7" ht="12.75">
      <c r="G562" s="2"/>
    </row>
    <row r="563" spans="7:7" ht="12.75">
      <c r="G563" s="2"/>
    </row>
    <row r="564" spans="7:7" ht="12.75">
      <c r="G564" s="2"/>
    </row>
    <row r="565" spans="7:7" ht="12.75">
      <c r="G565" s="2"/>
    </row>
    <row r="566" spans="7:7" ht="12.75">
      <c r="G566" s="2"/>
    </row>
    <row r="567" spans="7:7" ht="12.75">
      <c r="G567" s="2"/>
    </row>
    <row r="568" spans="7:7" ht="12.75">
      <c r="G568" s="2"/>
    </row>
    <row r="569" spans="7:7" ht="12.75">
      <c r="G569" s="2"/>
    </row>
    <row r="570" spans="7:7" ht="12.75">
      <c r="G570" s="2"/>
    </row>
    <row r="571" spans="7:7" ht="12.75">
      <c r="G571" s="2"/>
    </row>
    <row r="572" spans="7:7" ht="12.75">
      <c r="G572" s="2"/>
    </row>
    <row r="573" spans="7:7" ht="12.75">
      <c r="G573" s="2"/>
    </row>
    <row r="574" spans="7:7" ht="12.75">
      <c r="G574" s="2"/>
    </row>
    <row r="575" spans="7:7" ht="12.75">
      <c r="G575" s="2"/>
    </row>
    <row r="576" spans="7:7" ht="12.75">
      <c r="G576" s="2"/>
    </row>
    <row r="577" spans="7:7" ht="12.75">
      <c r="G577" s="2"/>
    </row>
    <row r="578" spans="7:7" ht="12.75">
      <c r="G578" s="2"/>
    </row>
    <row r="579" spans="7:7" ht="12.75">
      <c r="G579" s="2"/>
    </row>
    <row r="580" spans="7:7" ht="12.75">
      <c r="G580" s="2"/>
    </row>
    <row r="581" spans="7:7" ht="12.75">
      <c r="G581" s="2"/>
    </row>
    <row r="582" spans="7:7" ht="12.75">
      <c r="G582" s="2"/>
    </row>
    <row r="583" spans="7:7" ht="12.75">
      <c r="G583" s="2"/>
    </row>
    <row r="584" spans="7:7" ht="12.75">
      <c r="G584" s="2"/>
    </row>
    <row r="585" spans="7:7" ht="12.75">
      <c r="G585" s="2"/>
    </row>
    <row r="586" spans="7:7" ht="12.75">
      <c r="G586" s="2"/>
    </row>
    <row r="587" spans="7:7" ht="12.75">
      <c r="G587" s="2"/>
    </row>
    <row r="588" spans="7:7" ht="12.75">
      <c r="G588" s="2"/>
    </row>
    <row r="589" spans="7:7" ht="12.75">
      <c r="G589" s="2"/>
    </row>
    <row r="590" spans="7:7" ht="12.75">
      <c r="G590" s="2"/>
    </row>
    <row r="591" spans="7:7" ht="12.75">
      <c r="G591" s="2"/>
    </row>
    <row r="592" spans="7:7" ht="12.75">
      <c r="G592" s="2"/>
    </row>
    <row r="593" spans="7:7" ht="12.75">
      <c r="G593" s="2"/>
    </row>
    <row r="594" spans="7:7" ht="12.75">
      <c r="G594" s="2"/>
    </row>
    <row r="595" spans="7:7" ht="12.75">
      <c r="G595" s="2"/>
    </row>
    <row r="596" spans="7:7" ht="12.75">
      <c r="G596" s="2"/>
    </row>
    <row r="597" spans="7:7" ht="12.75">
      <c r="G597" s="2"/>
    </row>
    <row r="598" spans="7:7" ht="12.75">
      <c r="G598" s="2"/>
    </row>
    <row r="599" spans="7:7" ht="12.75">
      <c r="G599" s="2"/>
    </row>
    <row r="600" spans="7:7" ht="12.75">
      <c r="G600" s="2"/>
    </row>
    <row r="601" spans="7:7" ht="12.75">
      <c r="G601" s="2"/>
    </row>
    <row r="602" spans="7:7" ht="12.75">
      <c r="G602" s="2"/>
    </row>
    <row r="603" spans="7:7" ht="12.75">
      <c r="G603" s="2"/>
    </row>
    <row r="604" spans="7:7" ht="12.75">
      <c r="G604" s="2"/>
    </row>
    <row r="605" spans="7:7" ht="12.75">
      <c r="G605" s="2"/>
    </row>
    <row r="606" spans="7:7" ht="12.75">
      <c r="G606" s="2"/>
    </row>
    <row r="607" spans="7:7" ht="12.75">
      <c r="G607" s="2"/>
    </row>
    <row r="608" spans="7:7" ht="12.75">
      <c r="G608" s="2"/>
    </row>
    <row r="609" spans="7:7" ht="12.75">
      <c r="G609" s="2"/>
    </row>
    <row r="610" spans="7:7" ht="12.75">
      <c r="G610" s="2"/>
    </row>
    <row r="611" spans="7:7" ht="12.75">
      <c r="G611" s="2"/>
    </row>
    <row r="612" spans="7:7" ht="12.75">
      <c r="G612" s="2"/>
    </row>
    <row r="613" spans="7:7" ht="12.75">
      <c r="G613" s="2"/>
    </row>
    <row r="614" spans="7:7" ht="12.75">
      <c r="G614" s="2"/>
    </row>
    <row r="615" spans="7:7" ht="12.75">
      <c r="G615" s="2"/>
    </row>
    <row r="616" spans="7:7" ht="12.75">
      <c r="G616" s="2"/>
    </row>
    <row r="617" spans="7:7" ht="12.75">
      <c r="G617" s="2"/>
    </row>
    <row r="618" spans="7:7" ht="12.75">
      <c r="G618" s="2"/>
    </row>
    <row r="619" spans="7:7" ht="12.75">
      <c r="G619" s="2"/>
    </row>
    <row r="620" spans="7:7" ht="12.75">
      <c r="G620" s="2"/>
    </row>
    <row r="621" spans="7:7" ht="12.75">
      <c r="G621" s="2"/>
    </row>
    <row r="622" spans="7:7" ht="12.75">
      <c r="G622" s="2"/>
    </row>
    <row r="623" spans="7:7" ht="12.75">
      <c r="G623" s="2"/>
    </row>
    <row r="624" spans="7:7" ht="12.75">
      <c r="G624" s="2"/>
    </row>
    <row r="625" spans="7:7" ht="12.75">
      <c r="G625" s="2"/>
    </row>
    <row r="626" spans="7:7" ht="12.75">
      <c r="G626" s="2"/>
    </row>
    <row r="627" spans="7:7" ht="12.75">
      <c r="G627" s="2"/>
    </row>
    <row r="628" spans="7:7" ht="12.75">
      <c r="G628" s="2"/>
    </row>
    <row r="629" spans="7:7" ht="12.75">
      <c r="G629" s="2"/>
    </row>
    <row r="630" spans="7:7" ht="12.75">
      <c r="G630" s="2"/>
    </row>
    <row r="631" spans="7:7" ht="12.75">
      <c r="G631" s="2"/>
    </row>
    <row r="632" spans="7:7" ht="12.75">
      <c r="G632" s="2"/>
    </row>
    <row r="633" spans="7:7" ht="12.75">
      <c r="G633" s="2"/>
    </row>
    <row r="634" spans="7:7" ht="12.75">
      <c r="G634" s="2"/>
    </row>
    <row r="635" spans="7:7" ht="12.75">
      <c r="G635" s="2"/>
    </row>
    <row r="636" spans="7:7" ht="12.75">
      <c r="G636" s="2"/>
    </row>
    <row r="637" spans="7:7" ht="12.75">
      <c r="G637" s="2"/>
    </row>
    <row r="638" spans="7:7" ht="12.75">
      <c r="G638" s="2"/>
    </row>
    <row r="639" spans="7:7" ht="12.75">
      <c r="G639" s="2"/>
    </row>
    <row r="640" spans="7:7" ht="12.75">
      <c r="G640" s="2"/>
    </row>
    <row r="641" spans="7:7" ht="12.75">
      <c r="G641" s="2"/>
    </row>
    <row r="642" spans="7:7" ht="12.75">
      <c r="G642" s="2"/>
    </row>
    <row r="643" spans="7:7" ht="12.75">
      <c r="G643" s="2"/>
    </row>
    <row r="644" spans="7:7" ht="12.75">
      <c r="G644" s="2"/>
    </row>
    <row r="645" spans="7:7" ht="12.75">
      <c r="G645" s="2"/>
    </row>
    <row r="646" spans="7:7" ht="12.75">
      <c r="G646" s="2"/>
    </row>
    <row r="647" spans="7:7" ht="12.75">
      <c r="G647" s="2"/>
    </row>
    <row r="648" spans="7:7" ht="12.75">
      <c r="G648" s="2"/>
    </row>
    <row r="649" spans="7:7" ht="12.75">
      <c r="G649" s="2"/>
    </row>
    <row r="650" spans="7:7" ht="12.75">
      <c r="G650" s="2"/>
    </row>
    <row r="651" spans="7:7" ht="12.75">
      <c r="G651" s="2"/>
    </row>
    <row r="652" spans="7:7" ht="12.75">
      <c r="G652" s="2"/>
    </row>
    <row r="653" spans="7:7" ht="12.75">
      <c r="G653" s="2"/>
    </row>
    <row r="654" spans="7:7" ht="12.75">
      <c r="G654" s="2"/>
    </row>
    <row r="655" spans="7:7" ht="12.75">
      <c r="G655" s="2"/>
    </row>
    <row r="656" spans="7:7" ht="12.75">
      <c r="G656" s="2"/>
    </row>
    <row r="657" spans="7:7" ht="12.75">
      <c r="G657" s="2"/>
    </row>
    <row r="658" spans="7:7" ht="12.75">
      <c r="G658" s="2"/>
    </row>
    <row r="659" spans="7:7" ht="12.75">
      <c r="G659" s="2"/>
    </row>
    <row r="660" spans="7:7" ht="12.75">
      <c r="G660" s="2"/>
    </row>
    <row r="661" spans="7:7" ht="12.75">
      <c r="G661" s="2"/>
    </row>
    <row r="662" spans="7:7" ht="12.75">
      <c r="G662" s="2"/>
    </row>
    <row r="663" spans="7:7" ht="12.75">
      <c r="G663" s="2"/>
    </row>
    <row r="664" spans="7:7" ht="12.75">
      <c r="G664" s="2"/>
    </row>
    <row r="665" spans="7:7" ht="12.75">
      <c r="G665" s="2"/>
    </row>
    <row r="666" spans="7:7" ht="12.75">
      <c r="G666" s="2"/>
    </row>
    <row r="667" spans="7:7" ht="12.75">
      <c r="G667" s="2"/>
    </row>
    <row r="668" spans="7:7" ht="12.75">
      <c r="G668" s="2"/>
    </row>
    <row r="669" spans="7:7" ht="12.75">
      <c r="G669" s="2"/>
    </row>
    <row r="670" spans="7:7" ht="12.75">
      <c r="G670" s="2"/>
    </row>
    <row r="671" spans="7:7" ht="12.75">
      <c r="G671" s="2"/>
    </row>
    <row r="672" spans="7:7" ht="12.75">
      <c r="G672" s="2"/>
    </row>
    <row r="673" spans="7:7" ht="12.75">
      <c r="G673" s="2"/>
    </row>
    <row r="674" spans="7:7" ht="12.75">
      <c r="G674" s="2"/>
    </row>
    <row r="675" spans="7:7" ht="12.75">
      <c r="G675" s="2"/>
    </row>
    <row r="676" spans="7:7" ht="12.75">
      <c r="G676" s="2"/>
    </row>
    <row r="677" spans="7:7" ht="12.75">
      <c r="G677" s="2"/>
    </row>
    <row r="678" spans="7:7" ht="12.75">
      <c r="G678" s="2"/>
    </row>
    <row r="679" spans="7:7" ht="12.75">
      <c r="G679" s="2"/>
    </row>
    <row r="680" spans="7:7" ht="12.75">
      <c r="G680" s="2"/>
    </row>
    <row r="681" spans="7:7" ht="12.75">
      <c r="G681" s="2"/>
    </row>
    <row r="682" spans="7:7" ht="12.75">
      <c r="G682" s="2"/>
    </row>
    <row r="683" spans="7:7" ht="12.75">
      <c r="G683" s="2"/>
    </row>
    <row r="684" spans="7:7" ht="12.75">
      <c r="G684" s="2"/>
    </row>
    <row r="685" spans="7:7" ht="12.75">
      <c r="G685" s="2"/>
    </row>
    <row r="686" spans="7:7" ht="12.75">
      <c r="G686" s="2"/>
    </row>
    <row r="687" spans="7:7" ht="12.75">
      <c r="G687" s="2"/>
    </row>
    <row r="688" spans="7:7" ht="12.75">
      <c r="G688" s="2"/>
    </row>
    <row r="689" spans="7:7" ht="12.75">
      <c r="G689" s="2"/>
    </row>
    <row r="690" spans="7:7" ht="12.75">
      <c r="G690" s="2"/>
    </row>
    <row r="691" spans="7:7" ht="12.75">
      <c r="G691" s="2"/>
    </row>
    <row r="692" spans="7:7" ht="12.75">
      <c r="G692" s="2"/>
    </row>
    <row r="693" spans="7:7" ht="12.75">
      <c r="G693" s="2"/>
    </row>
    <row r="694" spans="7:7" ht="12.75">
      <c r="G694" s="2"/>
    </row>
    <row r="695" spans="7:7" ht="12.75">
      <c r="G695" s="2"/>
    </row>
    <row r="696" spans="7:7" ht="12.75">
      <c r="G696" s="2"/>
    </row>
    <row r="697" spans="7:7" ht="12.75">
      <c r="G697" s="2"/>
    </row>
    <row r="698" spans="7:7" ht="12.75">
      <c r="G698" s="2"/>
    </row>
    <row r="699" spans="7:7" ht="12.75">
      <c r="G699" s="2"/>
    </row>
    <row r="700" spans="7:7" ht="12.75">
      <c r="G700" s="2"/>
    </row>
    <row r="701" spans="7:7" ht="12.75">
      <c r="G701" s="2"/>
    </row>
    <row r="702" spans="7:7" ht="12.75">
      <c r="G702" s="2"/>
    </row>
    <row r="703" spans="7:7" ht="12.75">
      <c r="G703" s="2"/>
    </row>
    <row r="704" spans="7:7" ht="12.75">
      <c r="G704" s="2"/>
    </row>
    <row r="705" spans="7:7" ht="12.75">
      <c r="G705" s="2"/>
    </row>
    <row r="706" spans="7:7" ht="12.75">
      <c r="G706" s="2"/>
    </row>
    <row r="707" spans="7:7" ht="12.75">
      <c r="G707" s="2"/>
    </row>
    <row r="708" spans="7:7" ht="12.75">
      <c r="G708" s="2"/>
    </row>
    <row r="709" spans="7:7" ht="12.75">
      <c r="G709" s="2"/>
    </row>
    <row r="710" spans="7:7" ht="12.75">
      <c r="G710" s="2"/>
    </row>
    <row r="711" spans="7:7" ht="12.75">
      <c r="G711" s="2"/>
    </row>
    <row r="712" spans="7:7" ht="12.75">
      <c r="G712" s="2"/>
    </row>
    <row r="713" spans="7:7" ht="12.75">
      <c r="G713" s="2"/>
    </row>
    <row r="714" spans="7:7" ht="12.75">
      <c r="G714" s="2"/>
    </row>
    <row r="715" spans="7:7" ht="12.75">
      <c r="G715" s="2"/>
    </row>
    <row r="716" spans="7:7" ht="12.75">
      <c r="G716" s="2"/>
    </row>
    <row r="717" spans="7:7" ht="12.75">
      <c r="G717" s="2"/>
    </row>
    <row r="718" spans="7:7" ht="12.75">
      <c r="G718" s="2"/>
    </row>
    <row r="719" spans="7:7" ht="12.75">
      <c r="G719" s="2"/>
    </row>
    <row r="720" spans="7:7" ht="12.75">
      <c r="G720" s="2"/>
    </row>
    <row r="721" spans="7:7" ht="12.75">
      <c r="G721" s="2"/>
    </row>
    <row r="722" spans="7:7" ht="12.75">
      <c r="G722" s="2"/>
    </row>
    <row r="723" spans="7:7" ht="12.75">
      <c r="G723" s="2"/>
    </row>
    <row r="724" spans="7:7" ht="12.75">
      <c r="G724" s="2"/>
    </row>
    <row r="725" spans="7:7" ht="12.75">
      <c r="G725" s="2"/>
    </row>
    <row r="726" spans="7:7" ht="12.75">
      <c r="G726" s="2"/>
    </row>
    <row r="727" spans="7:7" ht="12.75">
      <c r="G727" s="2"/>
    </row>
    <row r="728" spans="7:7" ht="12.75">
      <c r="G728" s="2"/>
    </row>
    <row r="729" spans="7:7" ht="12.75">
      <c r="G729" s="2"/>
    </row>
    <row r="730" spans="7:7" ht="12.75">
      <c r="G730" s="2"/>
    </row>
    <row r="731" spans="7:7" ht="12.75">
      <c r="G731" s="2"/>
    </row>
    <row r="732" spans="7:7" ht="12.75">
      <c r="G732" s="2"/>
    </row>
    <row r="733" spans="7:7" ht="12.75">
      <c r="G733" s="2"/>
    </row>
    <row r="734" spans="7:7" ht="12.75">
      <c r="G734" s="2"/>
    </row>
    <row r="735" spans="7:7" ht="12.75">
      <c r="G735" s="2"/>
    </row>
    <row r="736" spans="7:7" ht="12.75">
      <c r="G736" s="2"/>
    </row>
    <row r="737" spans="7:7" ht="12.75">
      <c r="G737" s="2"/>
    </row>
    <row r="738" spans="7:7" ht="12.75">
      <c r="G738" s="2"/>
    </row>
    <row r="739" spans="7:7" ht="12.75">
      <c r="G739" s="2"/>
    </row>
    <row r="740" spans="7:7" ht="12.75">
      <c r="G740" s="2"/>
    </row>
    <row r="741" spans="7:7" ht="12.75">
      <c r="G741" s="2"/>
    </row>
    <row r="742" spans="7:7" ht="12.75">
      <c r="G742" s="2"/>
    </row>
    <row r="743" spans="7:7" ht="12.75">
      <c r="G743" s="2"/>
    </row>
    <row r="744" spans="7:7" ht="12.75">
      <c r="G744" s="2"/>
    </row>
    <row r="745" spans="7:7" ht="12.75">
      <c r="G745" s="2"/>
    </row>
    <row r="746" spans="7:7" ht="12.75">
      <c r="G746" s="2"/>
    </row>
    <row r="747" spans="7:7" ht="12.75">
      <c r="G747" s="2"/>
    </row>
    <row r="748" spans="7:7" ht="12.75">
      <c r="G748" s="2"/>
    </row>
    <row r="749" spans="7:7" ht="12.75">
      <c r="G749" s="2"/>
    </row>
    <row r="750" spans="7:7" ht="12.75">
      <c r="G750" s="2"/>
    </row>
    <row r="751" spans="7:7" ht="12.75">
      <c r="G751" s="2"/>
    </row>
    <row r="752" spans="7:7" ht="12.75">
      <c r="G752" s="2"/>
    </row>
    <row r="753" spans="7:7" ht="12.75">
      <c r="G753" s="2"/>
    </row>
    <row r="754" spans="7:7" ht="12.75">
      <c r="G754" s="2"/>
    </row>
    <row r="755" spans="7:7" ht="12.75">
      <c r="G755" s="2"/>
    </row>
    <row r="756" spans="7:7" ht="12.75">
      <c r="G756" s="2"/>
    </row>
    <row r="757" spans="7:7" ht="12.75">
      <c r="G757" s="2"/>
    </row>
    <row r="758" spans="7:7" ht="12.75">
      <c r="G758" s="2"/>
    </row>
    <row r="759" spans="7:7" ht="12.75">
      <c r="G759" s="2"/>
    </row>
    <row r="760" spans="7:7" ht="12.75">
      <c r="G760" s="2"/>
    </row>
    <row r="761" spans="7:7" ht="12.75">
      <c r="G761" s="2"/>
    </row>
    <row r="762" spans="7:7" ht="12.75">
      <c r="G762" s="2"/>
    </row>
    <row r="763" spans="7:7" ht="12.75">
      <c r="G763" s="2"/>
    </row>
    <row r="764" spans="7:7" ht="12.75">
      <c r="G764" s="2"/>
    </row>
    <row r="765" spans="7:7" ht="12.75">
      <c r="G765" s="2"/>
    </row>
    <row r="766" spans="7:7" ht="12.75">
      <c r="G766" s="2"/>
    </row>
    <row r="767" spans="7:7" ht="12.75">
      <c r="G767" s="2"/>
    </row>
    <row r="768" spans="7:7" ht="12.75">
      <c r="G768" s="2"/>
    </row>
    <row r="769" spans="7:7" ht="12.75">
      <c r="G769" s="2"/>
    </row>
    <row r="770" spans="7:7" ht="12.75">
      <c r="G770" s="2"/>
    </row>
    <row r="771" spans="7:7" ht="12.75">
      <c r="G771" s="2"/>
    </row>
    <row r="772" spans="7:7" ht="12.75">
      <c r="G772" s="2"/>
    </row>
    <row r="773" spans="7:7" ht="12.75">
      <c r="G773" s="2"/>
    </row>
    <row r="774" spans="7:7" ht="12.75">
      <c r="G774" s="2"/>
    </row>
    <row r="775" spans="7:7" ht="12.75">
      <c r="G775" s="2"/>
    </row>
    <row r="776" spans="7:7" ht="12.75">
      <c r="G776" s="2"/>
    </row>
    <row r="777" spans="7:7" ht="12.75">
      <c r="G777" s="2"/>
    </row>
    <row r="778" spans="7:7" ht="12.75">
      <c r="G778" s="2"/>
    </row>
    <row r="779" spans="7:7" ht="12.75">
      <c r="G779" s="2"/>
    </row>
    <row r="780" spans="7:7" ht="12.75">
      <c r="G780" s="2"/>
    </row>
    <row r="781" spans="7:7" ht="12.75">
      <c r="G781" s="2"/>
    </row>
    <row r="782" spans="7:7" ht="12.75">
      <c r="G782" s="2"/>
    </row>
    <row r="783" spans="7:7" ht="12.75">
      <c r="G783" s="2"/>
    </row>
    <row r="784" spans="7:7" ht="12.75">
      <c r="G784" s="2"/>
    </row>
    <row r="785" spans="7:7" ht="12.75">
      <c r="G785" s="2"/>
    </row>
    <row r="786" spans="7:7" ht="12.75">
      <c r="G786" s="2"/>
    </row>
    <row r="787" spans="7:7" ht="12.75">
      <c r="G787" s="2"/>
    </row>
    <row r="788" spans="7:7" ht="12.75">
      <c r="G788" s="2"/>
    </row>
    <row r="789" spans="7:7" ht="12.75">
      <c r="G789" s="2"/>
    </row>
    <row r="790" spans="7:7" ht="12.75">
      <c r="G790" s="2"/>
    </row>
    <row r="791" spans="7:7" ht="12.75">
      <c r="G791" s="2"/>
    </row>
    <row r="792" spans="7:7" ht="12.75">
      <c r="G792" s="2"/>
    </row>
    <row r="793" spans="7:7" ht="12.75">
      <c r="G793" s="2"/>
    </row>
    <row r="794" spans="7:7" ht="12.75">
      <c r="G794" s="2"/>
    </row>
    <row r="795" spans="7:7" ht="12.75">
      <c r="G795" s="2"/>
    </row>
    <row r="796" spans="7:7" ht="12.75">
      <c r="G796" s="2"/>
    </row>
    <row r="797" spans="7:7" ht="12.75">
      <c r="G797" s="2"/>
    </row>
    <row r="798" spans="7:7" ht="12.75">
      <c r="G798" s="2"/>
    </row>
    <row r="799" spans="7:7" ht="12.75">
      <c r="G799" s="2"/>
    </row>
    <row r="800" spans="7:7" ht="12.75">
      <c r="G800" s="2"/>
    </row>
    <row r="801" spans="7:7" ht="12.75">
      <c r="G801" s="2"/>
    </row>
    <row r="802" spans="7:7" ht="12.75">
      <c r="G802" s="2"/>
    </row>
    <row r="803" spans="7:7" ht="12.75">
      <c r="G803" s="2"/>
    </row>
    <row r="804" spans="7:7" ht="12.75">
      <c r="G804" s="2"/>
    </row>
    <row r="805" spans="7:7" ht="12.75">
      <c r="G805" s="2"/>
    </row>
    <row r="806" spans="7:7" ht="12.75">
      <c r="G806" s="2"/>
    </row>
    <row r="807" spans="7:7" ht="12.75">
      <c r="G807" s="2"/>
    </row>
    <row r="808" spans="7:7" ht="12.75">
      <c r="G808" s="2"/>
    </row>
    <row r="809" spans="7:7" ht="12.75">
      <c r="G809" s="2"/>
    </row>
    <row r="810" spans="7:7" ht="12.75">
      <c r="G810" s="2"/>
    </row>
    <row r="811" spans="7:7" ht="12.75">
      <c r="G811" s="2"/>
    </row>
    <row r="812" spans="7:7" ht="12.75">
      <c r="G812" s="2"/>
    </row>
    <row r="813" spans="7:7" ht="12.75">
      <c r="G813" s="2"/>
    </row>
    <row r="814" spans="7:7" ht="12.75">
      <c r="G814" s="2"/>
    </row>
    <row r="815" spans="7:7" ht="12.75">
      <c r="G815" s="2"/>
    </row>
    <row r="816" spans="7:7" ht="12.75">
      <c r="G816" s="2"/>
    </row>
    <row r="817" spans="7:7" ht="12.75">
      <c r="G817" s="2"/>
    </row>
    <row r="818" spans="7:7" ht="12.75">
      <c r="G818" s="2"/>
    </row>
    <row r="819" spans="7:7" ht="12.75">
      <c r="G819" s="2"/>
    </row>
    <row r="820" spans="7:7" ht="12.75">
      <c r="G820" s="2"/>
    </row>
    <row r="821" spans="7:7" ht="12.75">
      <c r="G821" s="2"/>
    </row>
    <row r="822" spans="7:7" ht="12.75">
      <c r="G822" s="2"/>
    </row>
    <row r="823" spans="7:7" ht="12.75">
      <c r="G823" s="2"/>
    </row>
    <row r="824" spans="7:7" ht="12.75">
      <c r="G824" s="2"/>
    </row>
    <row r="825" spans="7:7" ht="12.75">
      <c r="G825" s="2"/>
    </row>
    <row r="826" spans="7:7" ht="12.75">
      <c r="G826" s="2"/>
    </row>
    <row r="827" spans="7:7" ht="12.75">
      <c r="G827" s="2"/>
    </row>
    <row r="828" spans="7:7" ht="12.75">
      <c r="G828" s="2"/>
    </row>
    <row r="829" spans="7:7" ht="12.75">
      <c r="G829" s="2"/>
    </row>
    <row r="830" spans="7:7" ht="12.75">
      <c r="G830" s="2"/>
    </row>
    <row r="831" spans="7:7" ht="12.75">
      <c r="G831" s="2"/>
    </row>
    <row r="832" spans="7:7" ht="12.75">
      <c r="G832" s="2"/>
    </row>
    <row r="833" spans="7:7" ht="12.75">
      <c r="G833" s="2"/>
    </row>
    <row r="834" spans="7:7" ht="12.75">
      <c r="G834" s="2"/>
    </row>
    <row r="835" spans="7:7" ht="12.75">
      <c r="G835" s="2"/>
    </row>
    <row r="836" spans="7:7" ht="12.75">
      <c r="G836" s="2"/>
    </row>
    <row r="837" spans="7:7" ht="12.75">
      <c r="G837" s="2"/>
    </row>
    <row r="838" spans="7:7" ht="12.75">
      <c r="G838" s="2"/>
    </row>
    <row r="839" spans="7:7" ht="12.75">
      <c r="G839" s="2"/>
    </row>
    <row r="840" spans="7:7" ht="12.75">
      <c r="G840" s="2"/>
    </row>
    <row r="841" spans="7:7" ht="12.75">
      <c r="G841" s="2"/>
    </row>
    <row r="842" spans="7:7" ht="12.75">
      <c r="G842" s="2"/>
    </row>
    <row r="843" spans="7:7" ht="12.75">
      <c r="G843" s="2"/>
    </row>
    <row r="844" spans="7:7" ht="12.75">
      <c r="G844" s="2"/>
    </row>
    <row r="845" spans="7:7" ht="12.75">
      <c r="G845" s="2"/>
    </row>
    <row r="846" spans="7:7" ht="12.75">
      <c r="G846" s="2"/>
    </row>
    <row r="847" spans="7:7" ht="12.75">
      <c r="G847" s="2"/>
    </row>
    <row r="848" spans="7:7" ht="12.75">
      <c r="G848" s="2"/>
    </row>
    <row r="849" spans="7:7" ht="12.75">
      <c r="G849" s="2"/>
    </row>
    <row r="850" spans="7:7" ht="12.75">
      <c r="G850" s="2"/>
    </row>
    <row r="851" spans="7:7" ht="12.75">
      <c r="G851" s="2"/>
    </row>
    <row r="852" spans="7:7" ht="12.75">
      <c r="G852" s="2"/>
    </row>
    <row r="853" spans="7:7" ht="12.75">
      <c r="G853" s="2"/>
    </row>
    <row r="854" spans="7:7" ht="12.75">
      <c r="G854" s="2"/>
    </row>
    <row r="855" spans="7:7" ht="12.75">
      <c r="G855" s="2"/>
    </row>
    <row r="856" spans="7:7" ht="12.75">
      <c r="G856" s="2"/>
    </row>
    <row r="857" spans="7:7" ht="12.75">
      <c r="G857" s="2"/>
    </row>
    <row r="858" spans="7:7" ht="12.75">
      <c r="G858" s="2"/>
    </row>
    <row r="859" spans="7:7" ht="12.75">
      <c r="G859" s="2"/>
    </row>
    <row r="860" spans="7:7" ht="12.75">
      <c r="G860" s="2"/>
    </row>
    <row r="861" spans="7:7" ht="12.75">
      <c r="G861" s="2"/>
    </row>
    <row r="862" spans="7:7" ht="12.75">
      <c r="G862" s="2"/>
    </row>
    <row r="863" spans="7:7" ht="12.75">
      <c r="G863" s="2"/>
    </row>
    <row r="864" spans="7:7" ht="12.75">
      <c r="G864" s="2"/>
    </row>
    <row r="865" spans="7:7" ht="12.75">
      <c r="G865" s="2"/>
    </row>
    <row r="866" spans="7:7" ht="12.75">
      <c r="G866" s="2"/>
    </row>
    <row r="867" spans="7:7" ht="12.75">
      <c r="G867" s="2"/>
    </row>
    <row r="868" spans="7:7" ht="12.75">
      <c r="G868" s="2"/>
    </row>
    <row r="869" spans="7:7" ht="12.75">
      <c r="G869" s="2"/>
    </row>
    <row r="870" spans="7:7" ht="12.75">
      <c r="G870" s="2"/>
    </row>
    <row r="871" spans="7:7" ht="12.75">
      <c r="G871" s="2"/>
    </row>
    <row r="872" spans="7:7" ht="12.75">
      <c r="G872" s="2"/>
    </row>
    <row r="873" spans="7:7" ht="12.75">
      <c r="G873" s="2"/>
    </row>
    <row r="874" spans="7:7" ht="12.75">
      <c r="G874" s="2"/>
    </row>
    <row r="875" spans="7:7" ht="12.75">
      <c r="G875" s="2"/>
    </row>
    <row r="876" spans="7:7" ht="12.75">
      <c r="G876" s="2"/>
    </row>
    <row r="877" spans="7:7" ht="12.75">
      <c r="G877" s="2"/>
    </row>
    <row r="878" spans="7:7" ht="12.75">
      <c r="G878" s="2"/>
    </row>
    <row r="879" spans="7:7" ht="12.75">
      <c r="G879" s="2"/>
    </row>
    <row r="880" spans="7:7" ht="12.75">
      <c r="G880" s="2"/>
    </row>
    <row r="881" spans="7:7" ht="12.75">
      <c r="G881" s="2"/>
    </row>
    <row r="882" spans="7:7" ht="12.75">
      <c r="G882" s="2"/>
    </row>
    <row r="883" spans="7:7" ht="12.75">
      <c r="G883" s="2"/>
    </row>
    <row r="884" spans="7:7" ht="12.75">
      <c r="G884" s="2"/>
    </row>
    <row r="885" spans="7:7" ht="12.75">
      <c r="G885" s="2"/>
    </row>
    <row r="886" spans="7:7" ht="12.75">
      <c r="G886" s="2"/>
    </row>
    <row r="887" spans="7:7" ht="12.75">
      <c r="G887" s="2"/>
    </row>
    <row r="888" spans="7:7" ht="12.75">
      <c r="G888" s="2"/>
    </row>
    <row r="889" spans="7:7" ht="12.75">
      <c r="G889" s="2"/>
    </row>
    <row r="890" spans="7:7" ht="12.75">
      <c r="G890" s="2"/>
    </row>
    <row r="891" spans="7:7" ht="12.75">
      <c r="G891" s="2"/>
    </row>
    <row r="892" spans="7:7" ht="12.75">
      <c r="G892" s="2"/>
    </row>
    <row r="893" spans="7:7" ht="12.75">
      <c r="G893" s="2"/>
    </row>
    <row r="894" spans="7:7" ht="12.75">
      <c r="G894" s="2"/>
    </row>
    <row r="895" spans="7:7" ht="12.75">
      <c r="G895" s="2"/>
    </row>
    <row r="896" spans="7:7" ht="12.75">
      <c r="G896" s="2"/>
    </row>
    <row r="897" spans="7:7" ht="12.75">
      <c r="G897" s="2"/>
    </row>
    <row r="898" spans="7:7" ht="12.75">
      <c r="G898" s="2"/>
    </row>
    <row r="899" spans="7:7" ht="12.75">
      <c r="G899" s="2"/>
    </row>
    <row r="900" spans="7:7" ht="12.75">
      <c r="G900" s="2"/>
    </row>
    <row r="901" spans="7:7" ht="12.75">
      <c r="G901" s="2"/>
    </row>
    <row r="902" spans="7:7" ht="12.75">
      <c r="G902" s="2"/>
    </row>
    <row r="903" spans="7:7" ht="12.75">
      <c r="G903" s="2"/>
    </row>
    <row r="904" spans="7:7" ht="12.75">
      <c r="G904" s="2"/>
    </row>
    <row r="905" spans="7:7" ht="12.75">
      <c r="G905" s="2"/>
    </row>
    <row r="906" spans="7:7" ht="12.75">
      <c r="G906" s="2"/>
    </row>
    <row r="907" spans="7:7" ht="12.75">
      <c r="G907" s="2"/>
    </row>
    <row r="908" spans="7:7" ht="12.75">
      <c r="G908" s="2"/>
    </row>
    <row r="909" spans="7:7" ht="12.75">
      <c r="G909" s="2"/>
    </row>
    <row r="910" spans="7:7" ht="12.75">
      <c r="G910" s="2"/>
    </row>
    <row r="911" spans="7:7" ht="12.75">
      <c r="G911" s="2"/>
    </row>
    <row r="912" spans="7:7" ht="12.75">
      <c r="G912" s="2"/>
    </row>
    <row r="913" spans="7:7" ht="12.75">
      <c r="G913" s="2"/>
    </row>
    <row r="914" spans="7:7" ht="12.75">
      <c r="G914" s="2"/>
    </row>
    <row r="915" spans="7:7" ht="12.75">
      <c r="G915" s="2"/>
    </row>
    <row r="916" spans="7:7" ht="12.75">
      <c r="G916" s="2"/>
    </row>
    <row r="917" spans="7:7" ht="12.75">
      <c r="G917" s="2"/>
    </row>
    <row r="918" spans="7:7" ht="12.75">
      <c r="G918" s="2"/>
    </row>
    <row r="919" spans="7:7" ht="12.75">
      <c r="G919" s="2"/>
    </row>
    <row r="920" spans="7:7" ht="12.75">
      <c r="G920" s="2"/>
    </row>
    <row r="921" spans="7:7" ht="12.75">
      <c r="G921" s="2"/>
    </row>
    <row r="922" spans="7:7" ht="12.75">
      <c r="G922" s="2"/>
    </row>
    <row r="923" spans="7:7" ht="12.75">
      <c r="G923" s="2"/>
    </row>
    <row r="924" spans="7:7" ht="12.75">
      <c r="G924" s="2"/>
    </row>
    <row r="925" spans="7:7" ht="12.75">
      <c r="G925" s="2"/>
    </row>
    <row r="926" spans="7:7" ht="12.75">
      <c r="G926" s="2"/>
    </row>
    <row r="927" spans="7:7" ht="12.75">
      <c r="G927" s="2"/>
    </row>
    <row r="928" spans="7:7" ht="12.75">
      <c r="G928" s="2"/>
    </row>
    <row r="929" spans="7:7" ht="12.75">
      <c r="G929" s="2"/>
    </row>
    <row r="930" spans="7:7" ht="12.75">
      <c r="G930" s="2"/>
    </row>
    <row r="931" spans="7:7" ht="12.75">
      <c r="G931" s="2"/>
    </row>
    <row r="932" spans="7:7" ht="12.75">
      <c r="G932" s="2"/>
    </row>
    <row r="933" spans="7:7" ht="12.75">
      <c r="G933" s="2"/>
    </row>
    <row r="934" spans="7:7" ht="12.75">
      <c r="G934" s="2"/>
    </row>
    <row r="935" spans="7:7" ht="12.75">
      <c r="G935" s="2"/>
    </row>
    <row r="936" spans="7:7" ht="12.75">
      <c r="G936" s="2"/>
    </row>
    <row r="937" spans="7:7" ht="12.75">
      <c r="G937" s="2"/>
    </row>
    <row r="938" spans="7:7" ht="12.75">
      <c r="G938" s="2"/>
    </row>
    <row r="939" spans="7:7" ht="12.75">
      <c r="G939" s="2"/>
    </row>
    <row r="940" spans="7:7" ht="12.75">
      <c r="G940" s="2"/>
    </row>
    <row r="941" spans="7:7" ht="12.75">
      <c r="G941" s="2"/>
    </row>
    <row r="942" spans="7:7" ht="12.75">
      <c r="G942" s="2"/>
    </row>
    <row r="943" spans="7:7" ht="12.75">
      <c r="G943" s="2"/>
    </row>
    <row r="944" spans="7:7" ht="12.75">
      <c r="G944" s="2"/>
    </row>
    <row r="945" spans="7:7" ht="12.75">
      <c r="G945" s="2"/>
    </row>
    <row r="946" spans="7:7" ht="12.75">
      <c r="G946" s="2"/>
    </row>
    <row r="947" spans="7:7" ht="12.75">
      <c r="G947" s="2"/>
    </row>
    <row r="948" spans="7:7" ht="12.75">
      <c r="G948" s="2"/>
    </row>
    <row r="949" spans="7:7" ht="12.75">
      <c r="G949" s="2"/>
    </row>
    <row r="950" spans="7:7" ht="12.75">
      <c r="G950" s="2"/>
    </row>
    <row r="951" spans="7:7" ht="12.75">
      <c r="G951" s="2"/>
    </row>
    <row r="952" spans="7:7" ht="12.75">
      <c r="G952" s="2"/>
    </row>
    <row r="953" spans="7:7" ht="12.75">
      <c r="G953" s="2"/>
    </row>
    <row r="954" spans="7:7" ht="12.75">
      <c r="G954" s="2"/>
    </row>
    <row r="955" spans="7:7" ht="12.75">
      <c r="G955" s="2"/>
    </row>
    <row r="956" spans="7:7" ht="12.75">
      <c r="G956" s="2"/>
    </row>
    <row r="957" spans="7:7" ht="12.75">
      <c r="G957" s="2"/>
    </row>
    <row r="958" spans="7:7" ht="12.75">
      <c r="G958" s="2"/>
    </row>
    <row r="959" spans="7:7" ht="12.75">
      <c r="G959" s="2"/>
    </row>
    <row r="960" spans="7:7" ht="12.75">
      <c r="G960" s="2"/>
    </row>
    <row r="961" spans="7:7" ht="12.75">
      <c r="G961" s="2"/>
    </row>
    <row r="962" spans="7:7" ht="12.75">
      <c r="G962" s="2"/>
    </row>
    <row r="963" spans="7:7" ht="12.75">
      <c r="G963" s="2"/>
    </row>
    <row r="964" spans="7:7" ht="12.75">
      <c r="G964" s="2"/>
    </row>
    <row r="965" spans="7:7" ht="12.75">
      <c r="G965" s="2"/>
    </row>
    <row r="966" spans="7:7" ht="12.75">
      <c r="G966" s="2"/>
    </row>
    <row r="967" spans="7:7" ht="12.75">
      <c r="G967" s="2"/>
    </row>
    <row r="968" spans="7:7" ht="12.75">
      <c r="G968" s="2"/>
    </row>
    <row r="969" spans="7:7" ht="12.75">
      <c r="G969" s="2"/>
    </row>
    <row r="970" spans="7:7" ht="12.75">
      <c r="G970" s="2"/>
    </row>
    <row r="971" spans="7:7" ht="12.75">
      <c r="G971" s="2"/>
    </row>
    <row r="972" spans="7:7" ht="12.75">
      <c r="G972" s="2"/>
    </row>
    <row r="973" spans="7:7" ht="12.75">
      <c r="G973" s="2"/>
    </row>
    <row r="974" spans="7:7" ht="12.75">
      <c r="G974" s="2"/>
    </row>
    <row r="975" spans="7:7" ht="12.75">
      <c r="G975" s="2"/>
    </row>
    <row r="976" spans="7:7" ht="12.75">
      <c r="G976" s="2"/>
    </row>
    <row r="977" spans="7:7" ht="12.75">
      <c r="G977" s="2"/>
    </row>
    <row r="978" spans="7:7" ht="12.75">
      <c r="G978" s="2"/>
    </row>
    <row r="979" spans="7:7" ht="12.75">
      <c r="G979" s="2"/>
    </row>
    <row r="980" spans="7:7" ht="12.75">
      <c r="G980" s="2"/>
    </row>
    <row r="981" spans="7:7" ht="12.75">
      <c r="G981" s="2"/>
    </row>
    <row r="982" spans="7:7" ht="12.75">
      <c r="G982" s="2"/>
    </row>
    <row r="983" spans="7:7" ht="12.75">
      <c r="G983" s="2"/>
    </row>
    <row r="984" spans="7:7" ht="12.75">
      <c r="G984" s="2"/>
    </row>
    <row r="985" spans="7:7" ht="12.75">
      <c r="G985" s="2"/>
    </row>
    <row r="986" spans="7:7" ht="12.75">
      <c r="G986" s="2"/>
    </row>
    <row r="987" spans="7:7" ht="12.75">
      <c r="G987" s="2"/>
    </row>
    <row r="988" spans="7:7" ht="12.75">
      <c r="G988" s="2"/>
    </row>
    <row r="989" spans="7:7" ht="12.75">
      <c r="G989" s="2"/>
    </row>
    <row r="990" spans="7:7" ht="12.75">
      <c r="G990" s="2"/>
    </row>
    <row r="991" spans="7:7" ht="12.75">
      <c r="G991" s="2"/>
    </row>
    <row r="992" spans="7:7" ht="12.75">
      <c r="G992" s="2"/>
    </row>
    <row r="993" spans="7:7" ht="12.75">
      <c r="G993" s="2"/>
    </row>
    <row r="994" spans="7:7" ht="12.75">
      <c r="G994" s="2"/>
    </row>
    <row r="995" spans="7:7" ht="12.75">
      <c r="G995" s="2"/>
    </row>
    <row r="996" spans="7:7" ht="12.75">
      <c r="G996" s="2"/>
    </row>
    <row r="997" spans="7:7" ht="12.75">
      <c r="G997" s="2"/>
    </row>
    <row r="998" spans="7:7" ht="12.75">
      <c r="G998" s="2"/>
    </row>
    <row r="999" spans="7:7" ht="12.75">
      <c r="G999" s="2"/>
    </row>
    <row r="1000" spans="7:7" ht="12.75">
      <c r="G1000" s="2"/>
    </row>
    <row r="1001" spans="7:7" ht="12.75">
      <c r="G1001" s="2"/>
    </row>
    <row r="1002" spans="7:7" ht="12.75">
      <c r="G1002" s="2"/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F5C4D-4CDC-4FB3-93E6-293ABBADD848}">
  <sheetPr>
    <outlinePr summaryBelow="0" summaryRight="0"/>
  </sheetPr>
  <dimension ref="A27:E49"/>
  <sheetViews>
    <sheetView showGridLines="0" zoomScale="120" zoomScaleNormal="120" workbookViewId="0">
      <selection activeCell="S11" sqref="S11"/>
    </sheetView>
  </sheetViews>
  <sheetFormatPr defaultColWidth="10.7109375" defaultRowHeight="15.75" customHeight="1"/>
  <sheetData>
    <row r="27" spans="1:5" ht="12.75">
      <c r="A27" s="25"/>
      <c r="B27" s="26"/>
      <c r="C27" s="26"/>
      <c r="D27" s="26"/>
      <c r="E27" s="26"/>
    </row>
    <row r="49" spans="1:5" ht="12.75">
      <c r="A49" s="25"/>
      <c r="B49" s="26"/>
      <c r="C49" s="26"/>
      <c r="D49" s="26"/>
      <c r="E49" s="26"/>
    </row>
  </sheetData>
  <mergeCells count="2">
    <mergeCell ref="A27:E27"/>
    <mergeCell ref="A49:E4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7:E49"/>
  <sheetViews>
    <sheetView showGridLines="0" tabSelected="1" zoomScale="117" zoomScaleNormal="117" workbookViewId="0">
      <selection activeCell="S31" sqref="S31"/>
    </sheetView>
  </sheetViews>
  <sheetFormatPr defaultColWidth="10.7109375" defaultRowHeight="15.75" customHeight="1"/>
  <sheetData>
    <row r="27" spans="1:5" ht="12.75">
      <c r="A27" s="25"/>
      <c r="B27" s="26"/>
      <c r="C27" s="26"/>
      <c r="D27" s="26"/>
      <c r="E27" s="26"/>
    </row>
    <row r="49" spans="1:5" ht="12.75">
      <c r="A49" s="25"/>
      <c r="B49" s="26"/>
      <c r="C49" s="26"/>
      <c r="D49" s="26"/>
      <c r="E49" s="26"/>
    </row>
  </sheetData>
  <mergeCells count="2">
    <mergeCell ref="A27:E27"/>
    <mergeCell ref="A49:E49"/>
  </mergeCell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ACD88-29EB-4ABE-8442-25694E664634}">
  <dimension ref="A1:G5"/>
  <sheetViews>
    <sheetView workbookViewId="0"/>
  </sheetViews>
  <sheetFormatPr defaultColWidth="8.85546875" defaultRowHeight="12.75"/>
  <cols>
    <col min="1" max="1" width="5.7109375" bestFit="1" customWidth="1"/>
    <col min="2" max="2" width="13.42578125" bestFit="1" customWidth="1"/>
    <col min="3" max="3" width="23.42578125" bestFit="1" customWidth="1"/>
    <col min="4" max="4" width="11.7109375" bestFit="1" customWidth="1"/>
    <col min="5" max="5" width="24.42578125" bestFit="1" customWidth="1"/>
    <col min="6" max="6" width="17.7109375" bestFit="1" customWidth="1"/>
    <col min="7" max="7" width="24" bestFit="1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 spans="1:7">
      <c r="A2" s="5" t="s">
        <v>22</v>
      </c>
      <c r="B2" s="7">
        <f>IFERROR(AVERAGE('Firm Inputs'!B2:B4),NA())</f>
        <v>500000000</v>
      </c>
      <c r="C2" s="7" cm="1">
        <f t="array" ref="C2">_xlfn.XLOOKUP(TRUE, ISBLANK('Firm Inputs'!C2:C4) &lt;&gt; TRUE,'Firm Inputs'!C2:C4,,0,-1)</f>
        <v>937500</v>
      </c>
      <c r="D2" s="3">
        <f>IFERROR(IF(OR(C2="", B2=""), "", C2*4/B2),NA())</f>
        <v>7.4999999999999997E-3</v>
      </c>
      <c r="E2" s="6">
        <f>IFERROR(AVERAGE('Firm Inputs'!E2:E4),NA())</f>
        <v>400</v>
      </c>
      <c r="F2" s="4">
        <f>IFERROR(IF(AND(C2&lt;&gt;"", E2&lt;&gt;""), C2*4/E2, ""),NA())</f>
        <v>9375</v>
      </c>
      <c r="G2" s="6">
        <f>SUM('Firm Inputs'!G2:G4)</f>
        <v>0</v>
      </c>
    </row>
    <row r="3" spans="1:7">
      <c r="A3" s="5" t="s">
        <v>23</v>
      </c>
      <c r="B3" s="7">
        <f>IFERROR(AVERAGE('Firm Inputs'!B5:B7),NA())</f>
        <v>575366819</v>
      </c>
      <c r="C3" s="7" cm="1">
        <f t="array" ref="C3">_xlfn.XLOOKUP(TRUE, ISBLANK('Firm Inputs'!C5:C7) &lt;&gt; TRUE,'Firm Inputs'!C5:C7,,0,-1)</f>
        <v>972345</v>
      </c>
      <c r="D3" s="3">
        <f t="shared" ref="D3:D5" si="0">IFERROR(IF(OR(C3="", B3=""), "", C3*4/B3),NA())</f>
        <v>6.7598267254267925E-3</v>
      </c>
      <c r="E3" s="6">
        <f>IFERROR(AVERAGE('Firm Inputs'!E5:E7),NA())</f>
        <v>405</v>
      </c>
      <c r="F3" s="4">
        <f t="shared" ref="F3:F5" si="1">IFERROR(IF(AND(C3&lt;&gt;"", E3&lt;&gt;""), C3*4/E3, ""),NA())</f>
        <v>9603.4074074074069</v>
      </c>
      <c r="G3" s="6">
        <f>SUM('Firm Inputs'!G5:G7)</f>
        <v>0</v>
      </c>
    </row>
    <row r="4" spans="1:7">
      <c r="A4" s="5" t="s">
        <v>24</v>
      </c>
      <c r="B4" s="7" t="e">
        <f>IFERROR(AVERAGE('Firm Inputs'!B8:B10),NA())</f>
        <v>#N/A</v>
      </c>
      <c r="C4" s="7" t="e" cm="1">
        <f t="array" ref="C4">_xlfn.XLOOKUP(TRUE, ISBLANK('Firm Inputs'!C8:C10) &lt;&gt; TRUE,'Firm Inputs'!C8:C10,,0,-1)</f>
        <v>#N/A</v>
      </c>
      <c r="D4" s="3" t="e">
        <f t="shared" si="0"/>
        <v>#N/A</v>
      </c>
      <c r="E4" s="6" t="e">
        <f>IFERROR(AVERAGE('Firm Inputs'!E8:E10),NA())</f>
        <v>#N/A</v>
      </c>
      <c r="F4" s="4" t="e">
        <f t="shared" si="1"/>
        <v>#N/A</v>
      </c>
      <c r="G4" s="6">
        <f>SUM('Firm Inputs'!G8:G10)</f>
        <v>0</v>
      </c>
    </row>
    <row r="5" spans="1:7">
      <c r="A5" s="5" t="s">
        <v>25</v>
      </c>
      <c r="B5" s="7" t="e">
        <f>IFERROR(AVERAGE('Firm Inputs'!B11:B13),NA())</f>
        <v>#N/A</v>
      </c>
      <c r="C5" s="7" t="e" cm="1">
        <f t="array" ref="C5">_xlfn.XLOOKUP(TRUE, ISBLANK('Firm Inputs'!C11:C13) &lt;&gt; TRUE,'Firm Inputs'!C11:C13,,0,-1)</f>
        <v>#N/A</v>
      </c>
      <c r="D5" s="3" t="e">
        <f t="shared" si="0"/>
        <v>#N/A</v>
      </c>
      <c r="E5" s="6" t="e">
        <f>IFERROR(AVERAGE('Firm Inputs'!E11:E13),NA())</f>
        <v>#N/A</v>
      </c>
      <c r="F5" s="4" t="e">
        <f t="shared" si="1"/>
        <v>#N/A</v>
      </c>
      <c r="G5" s="6">
        <f>SUM('Firm Inputs'!G11:G13)</f>
        <v>0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205D1-CF1A-49A5-91C6-792818EADAFF}">
  <dimension ref="B3:F3"/>
  <sheetViews>
    <sheetView showGridLines="0" workbookViewId="0">
      <selection activeCell="N61" sqref="N61"/>
    </sheetView>
  </sheetViews>
  <sheetFormatPr defaultColWidth="8.85546875" defaultRowHeight="12.75"/>
  <cols>
    <col min="2" max="6" width="8.7109375" style="22"/>
  </cols>
  <sheetData>
    <row r="3" spans="2:6">
      <c r="B3" s="21">
        <f>'Firm Inputs'!B17/'Firm Inputs'!B18</f>
        <v>1.0700847540284764</v>
      </c>
      <c r="C3" s="21">
        <f>'Firm Inputs'!C17/'Firm Inputs'!C18</f>
        <v>1.0182449361073804</v>
      </c>
      <c r="D3" s="21">
        <f>'Firm Inputs'!D17/'Firm Inputs'!D18</f>
        <v>0.94809381005637339</v>
      </c>
      <c r="E3" s="21">
        <f>'Firm Inputs'!E17/'Firm Inputs'!E18</f>
        <v>1.0062111801242235</v>
      </c>
      <c r="F3" s="21">
        <f>'Firm Inputs'!F17/'Firm Inputs'!F18</f>
        <v>1.0120351198340414</v>
      </c>
    </row>
  </sheetData>
  <conditionalFormatting sqref="B3:F3">
    <cfRule type="iconSet" priority="1">
      <iconSet showValue="0">
        <cfvo type="percent" val="0"/>
        <cfvo type="num" val="0.95"/>
        <cfvo type="num" val="1.05" gte="0"/>
      </iconSet>
    </cfRule>
  </conditionalFormatting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6a4e701-711d-4335-bd7f-2da921864f22}" enabled="1" method="Privileged" siteId="{255b709d-ce46-478e-b485-e237f988c923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 ME - instructions</vt:lpstr>
      <vt:lpstr>Firm Inputs</vt:lpstr>
      <vt:lpstr>Firm AUM Cards MoM</vt:lpstr>
      <vt:lpstr>Firm AUM Cards QoQ</vt:lpstr>
      <vt:lpstr>Quarterly_AutoCal</vt:lpstr>
      <vt:lpstr>Varianace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Simon Tipler</cp:lastModifiedBy>
  <dcterms:created xsi:type="dcterms:W3CDTF">2025-04-02T14:12:47Z</dcterms:created>
  <dcterms:modified xsi:type="dcterms:W3CDTF">2025-04-02T22:52:10Z</dcterms:modified>
</cp:coreProperties>
</file>